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55" activeTab="59"/>
  </bookViews>
  <sheets>
    <sheet name="Luglio_2009" sheetId="1" r:id="rId1"/>
    <sheet name="Agosto_2009" sheetId="2" r:id="rId2"/>
    <sheet name="Settembre_2009 " sheetId="3" r:id="rId3"/>
    <sheet name="Ottobre_2009  " sheetId="4" r:id="rId4"/>
    <sheet name="Novembre_2009  " sheetId="5" r:id="rId5"/>
    <sheet name="Dicembre_2009   " sheetId="6" r:id="rId6"/>
    <sheet name="Gennaio_2010" sheetId="7" r:id="rId7"/>
    <sheet name="Febbraio_2010 " sheetId="8" r:id="rId8"/>
    <sheet name="Marzo_2010 " sheetId="9" r:id="rId9"/>
    <sheet name="Aprile_2010 " sheetId="10" r:id="rId10"/>
    <sheet name="Maggio_2010 " sheetId="11" r:id="rId11"/>
    <sheet name="Giugno_2010" sheetId="12" r:id="rId12"/>
    <sheet name="Luglio_2010" sheetId="13" r:id="rId13"/>
    <sheet name="Agosto_2010" sheetId="14" r:id="rId14"/>
    <sheet name="Settembre_2010 " sheetId="15" r:id="rId15"/>
    <sheet name="Ottobre_2010" sheetId="16" r:id="rId16"/>
    <sheet name="Novembre_2010" sheetId="17" r:id="rId17"/>
    <sheet name="Dicembre_2010" sheetId="18" r:id="rId18"/>
    <sheet name="Gennaio_2011" sheetId="19" r:id="rId19"/>
    <sheet name="Febbraio_2011 " sheetId="20" r:id="rId20"/>
    <sheet name="Marzo_2011 " sheetId="21" r:id="rId21"/>
    <sheet name="Aprile_2011" sheetId="22" r:id="rId22"/>
    <sheet name="Maggio_2011" sheetId="23" r:id="rId23"/>
    <sheet name="Giugno_2011" sheetId="24" r:id="rId24"/>
    <sheet name="Luglio_2011" sheetId="25" r:id="rId25"/>
    <sheet name="Agosto_2011 " sheetId="26" r:id="rId26"/>
    <sheet name="Settembre_2011 " sheetId="27" r:id="rId27"/>
    <sheet name="Ottobre_2011" sheetId="28" r:id="rId28"/>
    <sheet name="Novembre 2011" sheetId="29" r:id="rId29"/>
    <sheet name="Dicembre 2011" sheetId="30" r:id="rId30"/>
    <sheet name="Gennaio 2012" sheetId="31" r:id="rId31"/>
    <sheet name="febbraio 2012" sheetId="32" r:id="rId32"/>
    <sheet name="marzo 2012" sheetId="33" r:id="rId33"/>
    <sheet name="aprile 2012" sheetId="34" r:id="rId34"/>
    <sheet name="maggio 2012 " sheetId="35" r:id="rId35"/>
    <sheet name="giugno 2012" sheetId="36" r:id="rId36"/>
    <sheet name="luglio 2012" sheetId="37" r:id="rId37"/>
    <sheet name="Agosto 2012" sheetId="38" r:id="rId38"/>
    <sheet name="Settembre 2012" sheetId="39" r:id="rId39"/>
    <sheet name="Ottobre 2012" sheetId="40" r:id="rId40"/>
    <sheet name="Novembre 2012" sheetId="41" r:id="rId41"/>
    <sheet name="Dicembre 2012" sheetId="42" r:id="rId42"/>
    <sheet name="gennaio 2013" sheetId="43" r:id="rId43"/>
    <sheet name="febbraio 2013" sheetId="44" r:id="rId44"/>
    <sheet name="marzo 2013" sheetId="45" r:id="rId45"/>
    <sheet name="aprile 2013" sheetId="46" r:id="rId46"/>
    <sheet name="maggio 2013" sheetId="47" r:id="rId47"/>
    <sheet name="giugno 2013" sheetId="48" r:id="rId48"/>
    <sheet name="luglio 2013" sheetId="49" r:id="rId49"/>
    <sheet name="agosto 2013" sheetId="50" r:id="rId50"/>
    <sheet name="settembre 2013" sheetId="51" r:id="rId51"/>
    <sheet name="ottobre 2013" sheetId="52" r:id="rId52"/>
    <sheet name="novembre2013" sheetId="53" r:id="rId53"/>
    <sheet name="dicembre2013" sheetId="54" r:id="rId54"/>
    <sheet name="gennaio2014" sheetId="55" r:id="rId55"/>
    <sheet name="febbraio2014" sheetId="56" r:id="rId56"/>
    <sheet name="marzo2014" sheetId="57" r:id="rId57"/>
    <sheet name="aprile 2014" sheetId="58" r:id="rId58"/>
    <sheet name="maggio 2014" sheetId="59" r:id="rId59"/>
    <sheet name="giugno2014" sheetId="60" r:id="rId60"/>
  </sheets>
  <definedNames/>
  <calcPr fullCalcOnLoad="1"/>
</workbook>
</file>

<file path=xl/sharedStrings.xml><?xml version="1.0" encoding="utf-8"?>
<sst xmlns="http://schemas.openxmlformats.org/spreadsheetml/2006/main" count="1080" uniqueCount="76">
  <si>
    <t xml:space="preserve">OPERAZIONE TRASPARENZA </t>
  </si>
  <si>
    <t>SETTORE AFFARI GENERALI</t>
  </si>
  <si>
    <t>SETTORE FINANZIARIO</t>
  </si>
  <si>
    <t>SETTORE  URBANISTICA</t>
  </si>
  <si>
    <t>SETTORE  LAVORI PUBBLICI</t>
  </si>
  <si>
    <t>SETTORE POLIZIA MUNICIPALE</t>
  </si>
  <si>
    <t>SETTORE SERVIZI EDUCATIVI, CULTURALI E DEL TERRITORIO</t>
  </si>
  <si>
    <t>SETTORE SUAP E SERVIZI DEMOGRAFICI</t>
  </si>
  <si>
    <t>GG Lavorativi</t>
  </si>
  <si>
    <t>N. dipendenti</t>
  </si>
  <si>
    <t>Tot GG lavorativi</t>
  </si>
  <si>
    <t>ASSENZE</t>
  </si>
  <si>
    <t>GG Lavorati</t>
  </si>
  <si>
    <t>% di PRESENZA</t>
  </si>
  <si>
    <t>% di ASSENZA</t>
  </si>
  <si>
    <t>Tassi di assenza e presenza del personale assegnato ai vari settori del Comune di Reggello - LUGLIO 2009</t>
  </si>
  <si>
    <t>NOTE:</t>
  </si>
  <si>
    <t>Nel computo delle assenze sono compresi i giorni di mancata presenza verificatisi per: malattia, ferie, permessi vari, maternità e congedi parentali, diritto allo studio, permessi L. 104/1992</t>
  </si>
  <si>
    <t>Tassi di assenza e presenza del personale assegnato ai vari settori del Comune di Reggello - AGOSTO 2009</t>
  </si>
  <si>
    <t>Tassi di assenza e presenza del personale assegnato ai vari settori del Comune di Reggello - SETTEMBRE 2009</t>
  </si>
  <si>
    <t>Tassi di assenza e presenza del personale assegnato ai vari settori del Comune di Reggello - OTTOBRE 2009</t>
  </si>
  <si>
    <t>Tassi di assenza e presenza del personale assegnato ai vari settori del Comune di Reggello - NOVEMBRE 2009</t>
  </si>
  <si>
    <t>Tassi di assenza e presenza del personale assegnato ai vari settori del Comune di Reggello - DICEMBRE 2009</t>
  </si>
  <si>
    <t>Tassi di assenza e presenza del personale assegnato ai vari settori del Comune di Reggello - GENNAIO 2010</t>
  </si>
  <si>
    <t>Tassi di assenza e presenza del personale assegnato ai vari settori del Comune di Reggello - FEBBRAIO 2010</t>
  </si>
  <si>
    <t>Tassi di assenza e presenza del personale assegnato ai vari settori del Comune di Reggello - MARZO 2010</t>
  </si>
  <si>
    <t>Tassi di assenza e presenza del personale assegnato ai vari settori del Comune di Reggello - APRILE 2010</t>
  </si>
  <si>
    <t>Tassi di assenza e presenza del personale assegnato ai vari settori del Comune di Reggello - MAGGIO 2010</t>
  </si>
  <si>
    <t>Tassi di assenza e presenza del personale assegnato ai vari settori del Comune di Reggello - GIUGNO 2010</t>
  </si>
  <si>
    <t>Tassi di assenza e presenza del personale assegnato ai vari settori del Comune di Reggello - LUGLIO 2010</t>
  </si>
  <si>
    <t>Tassi di assenza e presenza del personale assegnato ai vari settori del Comune di Reggello - AGOSTO 2010</t>
  </si>
  <si>
    <t>Tassi di assenza e presenza del personale assegnato ai vari settori del Comune di Reggello - SETTEMBRE 2010</t>
  </si>
  <si>
    <t>Tassi di assenza e presenza del personale assegnato ai vari settori del Comune di Reggello - OTTOBRE 2010</t>
  </si>
  <si>
    <t>Tassi di assenza e presenza del personale assegnato ai vari settori del Comune di Reggello - NOVEMBRE 2010</t>
  </si>
  <si>
    <t>Tassi di assenza e presenza del personale assegnato ai vari settori del Comune di Reggello - DICEMBRE 2010</t>
  </si>
  <si>
    <t>Tassi di assenza e presenza del personale assegnato ai vari settori del Comune di Reggello - GENNAIO 2011</t>
  </si>
  <si>
    <t>Tassi di assenza e presenza del personale assegnato ai vari settori del Comune di Reggello - FEBBRAIO 2011</t>
  </si>
  <si>
    <t>Tassi di assenza e presenza del personale assegnato ai vari settori del Comune di Reggello - MARZO 2011</t>
  </si>
  <si>
    <t>Tassi di assenza e presenza del personale assegnato ai vari settori del Comune di Reggello - APRILE 2011</t>
  </si>
  <si>
    <t>Tassi di assenza e presenza del personale assegnato ai vari settori del Comune di Reggello - MAGGIO 2011</t>
  </si>
  <si>
    <t>Tassi di assenza e presenza del personale assegnato ai vari settori del Comune di Reggello - GIUGNO 2011</t>
  </si>
  <si>
    <t>Tassi di assenza e presenza del personale assegnato ai vari settori del Comune di Reggello - LUGLIO 2011</t>
  </si>
  <si>
    <t>Tassi di assenza e presenza del personale assegnato ai vari settori del Comune di Reggello - Agosto 2011</t>
  </si>
  <si>
    <t>Tassi di assenza e presenza del personale assegnato ai vari settori del Comune di Reggello - Settembre 2011</t>
  </si>
  <si>
    <t>Tassi di assenza e presenza del personale assegnato ai vari settori del Comune di Reggello - Ottobre 2011</t>
  </si>
  <si>
    <t>Tassi di assenza e presenza del personale assegnato ai vari settori del Comune di Reggello - Novembre 2011</t>
  </si>
  <si>
    <t>Tassi di assenza e presenza del personale assegnato ai vari settori del Comune di Reggello - Dicembre 2011</t>
  </si>
  <si>
    <t>Tassi di assenza e presenza del personale assegnato ai vari settori del Comune di Reggello - Gennaio 2012</t>
  </si>
  <si>
    <t>Tassi di assenza e presenza del personale assegnato ai vari settori del Comune di Reggello - Febbraio 2012</t>
  </si>
  <si>
    <t>Tassi di assenza e presenza del personale assegnato ai vari settori del Comune di Reggello - Marzo 2012</t>
  </si>
  <si>
    <t>Tassi di assenza e presenza del personale assegnato ai vari settori del Comune di Reggello - Aprile 2012</t>
  </si>
  <si>
    <t>Tassi di assenza e presenza del personale assegnato ai vari settori del Comune di Reggello - Maggio 2012</t>
  </si>
  <si>
    <t>Tassi di assenza e presenza del personale assegnato ai vari settori del Comune di Reggello - Giugno 2012</t>
  </si>
  <si>
    <t>Tassi di assenza e presenza del personale assegnato ai vari settori del Comune di Reggello - Luglio 2012</t>
  </si>
  <si>
    <t>Tassi di assenza e presenza del personale assegnato ai vari settori del Comune di Reggello - Agosto 2012</t>
  </si>
  <si>
    <t>Tassi di assenza e presenza del personale assegnato ai vari settori del Comune di Reggello - Settembre 2012</t>
  </si>
  <si>
    <t>Tassi di assenza e presenza del personale assegnato ai vari settori del Comune di Reggello - Ottobre 2012</t>
  </si>
  <si>
    <t>Tassi di assenza e presenza del personale assegnato ai vari settori del Comune di Reggello - Novembre 2012</t>
  </si>
  <si>
    <t>Tassi di assenza e presenza del personale assegnato ai vari settori del Comune di Reggello - Dicembre 2012</t>
  </si>
  <si>
    <t>Tassi di assenza e presenza del personale assegnato ai vari settori del Comune di Reggello -Febbraio 2013</t>
  </si>
  <si>
    <t>Tassi di assenza e presenza del personale assegnato ai vari settori del Comune di Reggello -Marzo 2013</t>
  </si>
  <si>
    <t>Tassi di assenza e presenza del personale assegnato ai vari settori del Comune di Reggello -Aprile 2013</t>
  </si>
  <si>
    <t>Tassi di assenza e presenza del personale assegnato ai vari settori del Comune di Reggello - Maggio 2013</t>
  </si>
  <si>
    <t>Tassi di assenza e presenza del personale assegnato ai vari settori del Comune di Reggello - Giugno 2013</t>
  </si>
  <si>
    <t>Tassi di assenza e presenza del personale assegnato ai vari settori del Comune di Reggello - Luglio 2013</t>
  </si>
  <si>
    <t>Tassi di assenza e presenza del personale assegnato ai vari settori del Comune di Reggello - Agosto 2013</t>
  </si>
  <si>
    <t>Tassi di assenza e presenza del personale assegnato ai vari settori del Comune di Reggello - Settembre 2013</t>
  </si>
  <si>
    <t>Tassi di assenza e presenza del personale assegnato ai vari settori del Comune di Reggello - Ottobre 2013</t>
  </si>
  <si>
    <t>Tassi di assenza e presenza del personale assegnato ai vari settori del Comune di Reggello - Novembre 2013</t>
  </si>
  <si>
    <t>Tassi di assenza e presenza del personale assegnato ai vari settori del Comune di Reggello - Dicembre 2013</t>
  </si>
  <si>
    <t>Tassi di assenza e presenza del personale assegnato ai vari settori del Comune di Reggello - Gennaio 2014</t>
  </si>
  <si>
    <t>Tassi di assenza e presenza del personale assegnato ai vari settori del Comune di Reggello - Febbraio 2014</t>
  </si>
  <si>
    <t>Tassi di assenza e presenza del personale assegnato ai vari settori del Comune di Reggello - Marzo 2014</t>
  </si>
  <si>
    <t>Tassi di assenza e presenza del personale assegnato ai vari settori del Comune di Reggello - Aprile 2014</t>
  </si>
  <si>
    <t>Tassi di assenza e presenza del personale assegnato ai vari settori del Comune di Reggello - Maggio 2014</t>
  </si>
  <si>
    <t>Tassi di assenza e presenza del personale assegnato ai vari settori del Comune di Reggello - Giugno 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</si>
</sst>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6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15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8">
        <v>23</v>
      </c>
      <c r="C4" s="8">
        <v>23</v>
      </c>
      <c r="D4" s="8">
        <v>23</v>
      </c>
      <c r="E4" s="8">
        <v>23</v>
      </c>
      <c r="F4" s="8">
        <v>27</v>
      </c>
      <c r="G4" s="8">
        <v>23</v>
      </c>
      <c r="H4" s="8">
        <v>23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414</v>
      </c>
      <c r="C6" s="8">
        <f>C4*C5</f>
        <v>184</v>
      </c>
      <c r="D6" s="13">
        <f>D4*D5+12</f>
        <v>311</v>
      </c>
      <c r="E6" s="13">
        <f>E4*E5-10-14-10</f>
        <v>449</v>
      </c>
      <c r="F6" s="13">
        <f>F4*F5</f>
        <v>297</v>
      </c>
      <c r="G6" s="13">
        <f>G4*G5-31-31-14-15</f>
        <v>231</v>
      </c>
      <c r="H6" s="13">
        <f>H4*H5</f>
        <v>161</v>
      </c>
    </row>
    <row r="7" spans="1:8" ht="12.75">
      <c r="A7" s="8" t="s">
        <v>11</v>
      </c>
      <c r="B7" s="8">
        <v>80</v>
      </c>
      <c r="C7" s="8">
        <v>55</v>
      </c>
      <c r="D7" s="8">
        <v>61</v>
      </c>
      <c r="E7" s="8">
        <v>87</v>
      </c>
      <c r="F7" s="8">
        <v>37</v>
      </c>
      <c r="G7" s="8">
        <v>56</v>
      </c>
      <c r="H7" s="8">
        <v>41</v>
      </c>
    </row>
    <row r="8" spans="1:8" ht="12.75">
      <c r="A8" s="8" t="s">
        <v>12</v>
      </c>
      <c r="B8" s="8">
        <f aca="true" t="shared" si="0" ref="B8:H8">B6-B7</f>
        <v>334</v>
      </c>
      <c r="C8" s="8">
        <f t="shared" si="0"/>
        <v>129</v>
      </c>
      <c r="D8" s="8">
        <f t="shared" si="0"/>
        <v>250</v>
      </c>
      <c r="E8" s="8">
        <f t="shared" si="0"/>
        <v>362</v>
      </c>
      <c r="F8" s="8">
        <f t="shared" si="0"/>
        <v>260</v>
      </c>
      <c r="G8" s="8">
        <f t="shared" si="0"/>
        <v>175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0.8067632850241546</v>
      </c>
      <c r="C9" s="10">
        <f t="shared" si="1"/>
        <v>0.7010869565217391</v>
      </c>
      <c r="D9" s="10">
        <f t="shared" si="1"/>
        <v>0.8038585209003215</v>
      </c>
      <c r="E9" s="10">
        <f t="shared" si="1"/>
        <v>0.8062360801781737</v>
      </c>
      <c r="F9" s="10">
        <f t="shared" si="1"/>
        <v>0.8754208754208754</v>
      </c>
      <c r="G9" s="10">
        <f t="shared" si="1"/>
        <v>0.7575757575757576</v>
      </c>
      <c r="H9" s="10">
        <f t="shared" si="1"/>
        <v>0.7453416149068323</v>
      </c>
    </row>
    <row r="10" spans="1:8" ht="12.75">
      <c r="A10" s="9" t="s">
        <v>14</v>
      </c>
      <c r="B10" s="10">
        <f aca="true" t="shared" si="2" ref="B10:H10">B7/B6</f>
        <v>0.1932367149758454</v>
      </c>
      <c r="C10" s="10">
        <f t="shared" si="2"/>
        <v>0.29891304347826086</v>
      </c>
      <c r="D10" s="10">
        <f t="shared" si="2"/>
        <v>0.19614147909967847</v>
      </c>
      <c r="E10" s="10">
        <f t="shared" si="2"/>
        <v>0.19376391982182628</v>
      </c>
      <c r="F10" s="10">
        <f t="shared" si="2"/>
        <v>0.12457912457912458</v>
      </c>
      <c r="G10" s="10">
        <f t="shared" si="2"/>
        <v>0.24242424242424243</v>
      </c>
      <c r="H10" s="10">
        <f t="shared" si="2"/>
        <v>0.2546583850931677</v>
      </c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26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C4*C5+9</f>
        <v>156</v>
      </c>
      <c r="D6" s="8">
        <f>D4*D5+12</f>
        <v>285</v>
      </c>
      <c r="E6" s="13">
        <f>E4*E5-9-9-8</f>
        <v>415</v>
      </c>
      <c r="F6" s="13">
        <f>F4*F5</f>
        <v>275</v>
      </c>
      <c r="G6" s="13">
        <f>G4*G5-12-7</f>
        <v>275</v>
      </c>
      <c r="H6" s="13">
        <f>H4*H5</f>
        <v>147</v>
      </c>
    </row>
    <row r="7" spans="1:8" ht="12.75">
      <c r="A7" s="8" t="s">
        <v>11</v>
      </c>
      <c r="B7" s="17">
        <v>55</v>
      </c>
      <c r="C7" s="13">
        <v>19</v>
      </c>
      <c r="D7" s="13">
        <v>47</v>
      </c>
      <c r="E7" s="13">
        <v>44</v>
      </c>
      <c r="F7" s="13">
        <v>25</v>
      </c>
      <c r="G7" s="13">
        <v>67</v>
      </c>
      <c r="H7" s="13">
        <v>29</v>
      </c>
    </row>
    <row r="8" spans="1:8" ht="12.75">
      <c r="A8" s="8" t="s">
        <v>12</v>
      </c>
      <c r="B8" s="8">
        <f aca="true" t="shared" si="0" ref="B8:H8">B6-B7</f>
        <v>323</v>
      </c>
      <c r="C8" s="8">
        <f t="shared" si="0"/>
        <v>137</v>
      </c>
      <c r="D8" s="8">
        <f t="shared" si="0"/>
        <v>238</v>
      </c>
      <c r="E8" s="8">
        <f t="shared" si="0"/>
        <v>371</v>
      </c>
      <c r="F8" s="8">
        <f t="shared" si="0"/>
        <v>250</v>
      </c>
      <c r="G8" s="8">
        <f t="shared" si="0"/>
        <v>208</v>
      </c>
      <c r="H8" s="8">
        <f t="shared" si="0"/>
        <v>118</v>
      </c>
    </row>
    <row r="9" spans="1:8" ht="12.75">
      <c r="A9" s="9" t="s">
        <v>13</v>
      </c>
      <c r="B9" s="10">
        <f aca="true" t="shared" si="1" ref="B9:H9">B8/B6</f>
        <v>0.8544973544973545</v>
      </c>
      <c r="C9" s="10">
        <f t="shared" si="1"/>
        <v>0.8782051282051282</v>
      </c>
      <c r="D9" s="10">
        <f t="shared" si="1"/>
        <v>0.8350877192982457</v>
      </c>
      <c r="E9" s="10">
        <f t="shared" si="1"/>
        <v>0.8939759036144578</v>
      </c>
      <c r="F9" s="10">
        <f t="shared" si="1"/>
        <v>0.9090909090909091</v>
      </c>
      <c r="G9" s="10">
        <f t="shared" si="1"/>
        <v>0.7563636363636363</v>
      </c>
      <c r="H9" s="10">
        <f t="shared" si="1"/>
        <v>0.8027210884353742</v>
      </c>
    </row>
    <row r="10" spans="1:8" ht="12.75">
      <c r="A10" s="9" t="s">
        <v>14</v>
      </c>
      <c r="B10" s="10">
        <f aca="true" t="shared" si="2" ref="B10:H10">B7/B6</f>
        <v>0.1455026455026455</v>
      </c>
      <c r="C10" s="10">
        <f t="shared" si="2"/>
        <v>0.12179487179487179</v>
      </c>
      <c r="D10" s="10">
        <f t="shared" si="2"/>
        <v>0.1649122807017544</v>
      </c>
      <c r="E10" s="10">
        <f t="shared" si="2"/>
        <v>0.10602409638554217</v>
      </c>
      <c r="F10" s="10">
        <f t="shared" si="2"/>
        <v>0.09090909090909091</v>
      </c>
      <c r="G10" s="10">
        <f t="shared" si="2"/>
        <v>0.24363636363636362</v>
      </c>
      <c r="H10" s="10">
        <f t="shared" si="2"/>
        <v>0.19727891156462585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27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147</v>
      </c>
      <c r="D6" s="8">
        <f>D4*D5+12</f>
        <v>285</v>
      </c>
      <c r="E6" s="13">
        <f>E4*E5-8-8-8</f>
        <v>417</v>
      </c>
      <c r="F6" s="13">
        <f>F4*F5</f>
        <v>275</v>
      </c>
      <c r="G6" s="13">
        <f>G4*G5-12-8</f>
        <v>274</v>
      </c>
      <c r="H6" s="13">
        <f>H4*H5</f>
        <v>147</v>
      </c>
    </row>
    <row r="7" spans="1:8" ht="12.75">
      <c r="A7" s="8" t="s">
        <v>11</v>
      </c>
      <c r="B7" s="17">
        <v>45</v>
      </c>
      <c r="C7" s="13">
        <v>18</v>
      </c>
      <c r="D7" s="13">
        <v>23</v>
      </c>
      <c r="E7" s="13">
        <v>69</v>
      </c>
      <c r="F7" s="13">
        <v>41</v>
      </c>
      <c r="G7" s="13">
        <v>27</v>
      </c>
      <c r="H7" s="13">
        <v>18</v>
      </c>
    </row>
    <row r="8" spans="1:8" ht="12.75">
      <c r="A8" s="8" t="s">
        <v>12</v>
      </c>
      <c r="B8" s="8">
        <f aca="true" t="shared" si="0" ref="B8:H8">B6-B7</f>
        <v>333</v>
      </c>
      <c r="C8" s="8">
        <f t="shared" si="0"/>
        <v>129</v>
      </c>
      <c r="D8" s="8">
        <f t="shared" si="0"/>
        <v>262</v>
      </c>
      <c r="E8" s="8">
        <f t="shared" si="0"/>
        <v>348</v>
      </c>
      <c r="F8" s="8">
        <f t="shared" si="0"/>
        <v>234</v>
      </c>
      <c r="G8" s="8">
        <f t="shared" si="0"/>
        <v>247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0.8809523809523809</v>
      </c>
      <c r="C9" s="10">
        <f t="shared" si="1"/>
        <v>0.8775510204081632</v>
      </c>
      <c r="D9" s="10">
        <f t="shared" si="1"/>
        <v>0.9192982456140351</v>
      </c>
      <c r="E9" s="10">
        <f t="shared" si="1"/>
        <v>0.8345323741007195</v>
      </c>
      <c r="F9" s="10">
        <f t="shared" si="1"/>
        <v>0.850909090909091</v>
      </c>
      <c r="G9" s="10">
        <f t="shared" si="1"/>
        <v>0.9014598540145985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0.11904761904761904</v>
      </c>
      <c r="C10" s="10">
        <f t="shared" si="2"/>
        <v>0.12244897959183673</v>
      </c>
      <c r="D10" s="10">
        <f t="shared" si="2"/>
        <v>0.08070175438596491</v>
      </c>
      <c r="E10" s="10">
        <f t="shared" si="2"/>
        <v>0.16546762589928057</v>
      </c>
      <c r="F10" s="10">
        <f t="shared" si="2"/>
        <v>0.14909090909090908</v>
      </c>
      <c r="G10" s="10">
        <f t="shared" si="2"/>
        <v>0.09854014598540146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28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147</v>
      </c>
      <c r="D6" s="8">
        <f>D4*D5+12</f>
        <v>285</v>
      </c>
      <c r="E6" s="13">
        <f>E4*E5-9-9-9</f>
        <v>414</v>
      </c>
      <c r="F6" s="13">
        <f>F4*F5</f>
        <v>250</v>
      </c>
      <c r="G6" s="13">
        <f>G4*G5-13-8</f>
        <v>252</v>
      </c>
      <c r="H6" s="13">
        <f>H4*H5</f>
        <v>147</v>
      </c>
    </row>
    <row r="7" spans="1:8" ht="12.75">
      <c r="A7" s="8" t="s">
        <v>11</v>
      </c>
      <c r="B7" s="17">
        <v>83</v>
      </c>
      <c r="C7" s="13">
        <v>31</v>
      </c>
      <c r="D7" s="13">
        <v>32</v>
      </c>
      <c r="E7" s="13">
        <v>78</v>
      </c>
      <c r="F7" s="13">
        <v>38</v>
      </c>
      <c r="G7" s="13">
        <v>26</v>
      </c>
      <c r="H7" s="13">
        <v>21</v>
      </c>
    </row>
    <row r="8" spans="1:8" ht="12.75">
      <c r="A8" s="8" t="s">
        <v>12</v>
      </c>
      <c r="B8" s="8">
        <f aca="true" t="shared" si="0" ref="B8:H8">B6-B7</f>
        <v>295</v>
      </c>
      <c r="C8" s="8">
        <f t="shared" si="0"/>
        <v>116</v>
      </c>
      <c r="D8" s="8">
        <f t="shared" si="0"/>
        <v>253</v>
      </c>
      <c r="E8" s="8">
        <f t="shared" si="0"/>
        <v>336</v>
      </c>
      <c r="F8" s="8">
        <f t="shared" si="0"/>
        <v>212</v>
      </c>
      <c r="G8" s="8">
        <f t="shared" si="0"/>
        <v>226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0.7804232804232805</v>
      </c>
      <c r="C9" s="10">
        <f t="shared" si="1"/>
        <v>0.7891156462585034</v>
      </c>
      <c r="D9" s="10">
        <f t="shared" si="1"/>
        <v>0.887719298245614</v>
      </c>
      <c r="E9" s="10">
        <f t="shared" si="1"/>
        <v>0.8115942028985508</v>
      </c>
      <c r="F9" s="10">
        <f t="shared" si="1"/>
        <v>0.848</v>
      </c>
      <c r="G9" s="10">
        <f t="shared" si="1"/>
        <v>0.8968253968253969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0.21957671957671956</v>
      </c>
      <c r="C10" s="10">
        <f t="shared" si="2"/>
        <v>0.2108843537414966</v>
      </c>
      <c r="D10" s="10">
        <f t="shared" si="2"/>
        <v>0.11228070175438597</v>
      </c>
      <c r="E10" s="10">
        <f t="shared" si="2"/>
        <v>0.18840579710144928</v>
      </c>
      <c r="F10" s="10">
        <f t="shared" si="2"/>
        <v>0.152</v>
      </c>
      <c r="G10" s="10">
        <f t="shared" si="2"/>
        <v>0.10317460317460317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29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154</v>
      </c>
      <c r="D6" s="8">
        <f>D4*D5+15</f>
        <v>301</v>
      </c>
      <c r="E6" s="13">
        <f>E4*E5-8-9-9</f>
        <v>436</v>
      </c>
      <c r="F6" s="13">
        <f>F4*F5</f>
        <v>270</v>
      </c>
      <c r="G6" s="13">
        <f>G4*G5-12-8</f>
        <v>222</v>
      </c>
      <c r="H6" s="13">
        <f>H4*H5</f>
        <v>154</v>
      </c>
    </row>
    <row r="7" spans="1:8" ht="12.75">
      <c r="A7" s="8" t="s">
        <v>11</v>
      </c>
      <c r="B7" s="17">
        <v>100</v>
      </c>
      <c r="C7" s="13">
        <v>55</v>
      </c>
      <c r="D7" s="13">
        <v>57</v>
      </c>
      <c r="E7" s="13">
        <v>135</v>
      </c>
      <c r="F7" s="13">
        <v>35</v>
      </c>
      <c r="G7" s="13">
        <v>64</v>
      </c>
      <c r="H7" s="13">
        <v>54</v>
      </c>
    </row>
    <row r="8" spans="1:8" ht="12.75">
      <c r="A8" s="8" t="s">
        <v>12</v>
      </c>
      <c r="B8" s="8">
        <f aca="true" t="shared" si="0" ref="B8:H8">B6-B7</f>
        <v>296</v>
      </c>
      <c r="C8" s="8">
        <f t="shared" si="0"/>
        <v>99</v>
      </c>
      <c r="D8" s="8">
        <f t="shared" si="0"/>
        <v>244</v>
      </c>
      <c r="E8" s="8">
        <f t="shared" si="0"/>
        <v>301</v>
      </c>
      <c r="F8" s="8">
        <f t="shared" si="0"/>
        <v>235</v>
      </c>
      <c r="G8" s="8">
        <f t="shared" si="0"/>
        <v>158</v>
      </c>
      <c r="H8" s="8">
        <f t="shared" si="0"/>
        <v>100</v>
      </c>
    </row>
    <row r="9" spans="1:8" ht="12.75">
      <c r="A9" s="9" t="s">
        <v>13</v>
      </c>
      <c r="B9" s="10">
        <f aca="true" t="shared" si="1" ref="B9:H9">B8/B6</f>
        <v>0.7474747474747475</v>
      </c>
      <c r="C9" s="10">
        <f t="shared" si="1"/>
        <v>0.6428571428571429</v>
      </c>
      <c r="D9" s="10">
        <f t="shared" si="1"/>
        <v>0.8106312292358804</v>
      </c>
      <c r="E9" s="10">
        <f t="shared" si="1"/>
        <v>0.6903669724770642</v>
      </c>
      <c r="F9" s="10">
        <f t="shared" si="1"/>
        <v>0.8703703703703703</v>
      </c>
      <c r="G9" s="10">
        <f t="shared" si="1"/>
        <v>0.7117117117117117</v>
      </c>
      <c r="H9" s="10">
        <f t="shared" si="1"/>
        <v>0.6493506493506493</v>
      </c>
    </row>
    <row r="10" spans="1:8" ht="12.75">
      <c r="A10" s="9" t="s">
        <v>14</v>
      </c>
      <c r="B10" s="10">
        <f aca="true" t="shared" si="2" ref="B10:H10">B7/B6</f>
        <v>0.25252525252525254</v>
      </c>
      <c r="C10" s="10">
        <f t="shared" si="2"/>
        <v>0.35714285714285715</v>
      </c>
      <c r="D10" s="10">
        <f t="shared" si="2"/>
        <v>0.1893687707641196</v>
      </c>
      <c r="E10" s="10">
        <f t="shared" si="2"/>
        <v>0.30963302752293576</v>
      </c>
      <c r="F10" s="10">
        <f t="shared" si="2"/>
        <v>0.12962962962962962</v>
      </c>
      <c r="G10" s="10">
        <f t="shared" si="2"/>
        <v>0.2882882882882883</v>
      </c>
      <c r="H10" s="10">
        <f t="shared" si="2"/>
        <v>0.35064935064935066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85156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37" t="s">
        <v>30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47.2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7</v>
      </c>
      <c r="D5" s="8">
        <v>13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154</v>
      </c>
      <c r="D6" s="8">
        <f>D4*D5+12</f>
        <v>298</v>
      </c>
      <c r="E6" s="13">
        <f>E4*E5-9-9-9</f>
        <v>435</v>
      </c>
      <c r="F6" s="13">
        <f>F4*F5</f>
        <v>260</v>
      </c>
      <c r="G6" s="13">
        <f>G4*G5-10-13</f>
        <v>219</v>
      </c>
      <c r="H6" s="13">
        <f>H4*H5</f>
        <v>154</v>
      </c>
    </row>
    <row r="7" spans="1:8" ht="12.75">
      <c r="A7" s="8" t="s">
        <v>11</v>
      </c>
      <c r="B7" s="17">
        <v>123</v>
      </c>
      <c r="C7" s="13">
        <v>34</v>
      </c>
      <c r="D7" s="13">
        <v>77</v>
      </c>
      <c r="E7" s="13">
        <v>153</v>
      </c>
      <c r="F7" s="13">
        <v>89</v>
      </c>
      <c r="G7" s="13">
        <v>110</v>
      </c>
      <c r="H7" s="13">
        <v>50</v>
      </c>
    </row>
    <row r="8" spans="1:8" ht="12.75">
      <c r="A8" s="8" t="s">
        <v>12</v>
      </c>
      <c r="B8" s="8">
        <f aca="true" t="shared" si="0" ref="B8:H8">B6-B7</f>
        <v>273</v>
      </c>
      <c r="C8" s="8">
        <f t="shared" si="0"/>
        <v>120</v>
      </c>
      <c r="D8" s="8">
        <f t="shared" si="0"/>
        <v>221</v>
      </c>
      <c r="E8" s="8">
        <f t="shared" si="0"/>
        <v>282</v>
      </c>
      <c r="F8" s="8">
        <f t="shared" si="0"/>
        <v>171</v>
      </c>
      <c r="G8" s="8">
        <f t="shared" si="0"/>
        <v>109</v>
      </c>
      <c r="H8" s="8">
        <f t="shared" si="0"/>
        <v>104</v>
      </c>
    </row>
    <row r="9" spans="1:8" ht="12.75">
      <c r="A9" s="9" t="s">
        <v>13</v>
      </c>
      <c r="B9" s="10">
        <f aca="true" t="shared" si="1" ref="B9:H9">B8/B6</f>
        <v>0.6893939393939394</v>
      </c>
      <c r="C9" s="10">
        <f t="shared" si="1"/>
        <v>0.7792207792207793</v>
      </c>
      <c r="D9" s="10">
        <f t="shared" si="1"/>
        <v>0.7416107382550335</v>
      </c>
      <c r="E9" s="10">
        <f t="shared" si="1"/>
        <v>0.6482758620689655</v>
      </c>
      <c r="F9" s="10">
        <f t="shared" si="1"/>
        <v>0.6576923076923077</v>
      </c>
      <c r="G9" s="10">
        <f t="shared" si="1"/>
        <v>0.4977168949771689</v>
      </c>
      <c r="H9" s="10">
        <f t="shared" si="1"/>
        <v>0.6753246753246753</v>
      </c>
    </row>
    <row r="10" spans="1:8" ht="12.75">
      <c r="A10" s="9" t="s">
        <v>14</v>
      </c>
      <c r="B10" s="10">
        <f aca="true" t="shared" si="2" ref="B10:H10">B7/B6</f>
        <v>0.3106060606060606</v>
      </c>
      <c r="C10" s="10">
        <f t="shared" si="2"/>
        <v>0.22077922077922077</v>
      </c>
      <c r="D10" s="10">
        <f t="shared" si="2"/>
        <v>0.25838926174496646</v>
      </c>
      <c r="E10" s="10">
        <f t="shared" si="2"/>
        <v>0.35172413793103446</v>
      </c>
      <c r="F10" s="10">
        <f t="shared" si="2"/>
        <v>0.3423076923076923</v>
      </c>
      <c r="G10" s="10">
        <f t="shared" si="2"/>
        <v>0.502283105022831</v>
      </c>
      <c r="H10" s="10">
        <f t="shared" si="2"/>
        <v>0.3246753246753247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</f>
        <v>154</v>
      </c>
      <c r="D6" s="8">
        <f>D4*D5+12</f>
        <v>298</v>
      </c>
      <c r="E6" s="13">
        <f>E4*E5-9-9-8</f>
        <v>436</v>
      </c>
      <c r="F6" s="13">
        <f>F4*F5</f>
        <v>260</v>
      </c>
      <c r="G6" s="13">
        <f>G4*G5-13-8</f>
        <v>265</v>
      </c>
      <c r="H6" s="13">
        <f>H4*H5</f>
        <v>154</v>
      </c>
    </row>
    <row r="7" spans="1:8" ht="12.75">
      <c r="A7" s="8" t="s">
        <v>11</v>
      </c>
      <c r="B7" s="17">
        <v>80</v>
      </c>
      <c r="C7" s="13">
        <v>21</v>
      </c>
      <c r="D7" s="13">
        <v>30</v>
      </c>
      <c r="E7" s="13">
        <v>107</v>
      </c>
      <c r="F7" s="13">
        <v>29</v>
      </c>
      <c r="G7" s="13">
        <v>50</v>
      </c>
      <c r="H7" s="13">
        <v>19</v>
      </c>
    </row>
    <row r="8" spans="1:8" ht="12.75">
      <c r="A8" s="8" t="s">
        <v>12</v>
      </c>
      <c r="B8" s="8">
        <f aca="true" t="shared" si="0" ref="B8:H8">B6-B7</f>
        <v>294</v>
      </c>
      <c r="C8" s="8">
        <f t="shared" si="0"/>
        <v>133</v>
      </c>
      <c r="D8" s="8">
        <f t="shared" si="0"/>
        <v>268</v>
      </c>
      <c r="E8" s="8">
        <f t="shared" si="0"/>
        <v>329</v>
      </c>
      <c r="F8" s="8">
        <f t="shared" si="0"/>
        <v>231</v>
      </c>
      <c r="G8" s="8">
        <f t="shared" si="0"/>
        <v>215</v>
      </c>
      <c r="H8" s="8">
        <f t="shared" si="0"/>
        <v>135</v>
      </c>
    </row>
    <row r="9" spans="1:8" ht="12.75">
      <c r="A9" s="9" t="s">
        <v>13</v>
      </c>
      <c r="B9" s="10">
        <f aca="true" t="shared" si="1" ref="B9:H9">B8/B6</f>
        <v>0.786096256684492</v>
      </c>
      <c r="C9" s="10">
        <f t="shared" si="1"/>
        <v>0.8636363636363636</v>
      </c>
      <c r="D9" s="10">
        <f t="shared" si="1"/>
        <v>0.8993288590604027</v>
      </c>
      <c r="E9" s="10">
        <f t="shared" si="1"/>
        <v>0.7545871559633027</v>
      </c>
      <c r="F9" s="10">
        <f t="shared" si="1"/>
        <v>0.8884615384615384</v>
      </c>
      <c r="G9" s="10">
        <f t="shared" si="1"/>
        <v>0.8113207547169812</v>
      </c>
      <c r="H9" s="10">
        <f t="shared" si="1"/>
        <v>0.8766233766233766</v>
      </c>
    </row>
    <row r="10" spans="1:8" ht="12.75">
      <c r="A10" s="9" t="s">
        <v>14</v>
      </c>
      <c r="B10" s="10">
        <f aca="true" t="shared" si="2" ref="B10:H10">B7/B6</f>
        <v>0.21390374331550802</v>
      </c>
      <c r="C10" s="10">
        <f t="shared" si="2"/>
        <v>0.13636363636363635</v>
      </c>
      <c r="D10" s="10">
        <f t="shared" si="2"/>
        <v>0.10067114093959731</v>
      </c>
      <c r="E10" s="10">
        <f t="shared" si="2"/>
        <v>0.24541284403669725</v>
      </c>
      <c r="F10" s="10">
        <f t="shared" si="2"/>
        <v>0.11153846153846154</v>
      </c>
      <c r="G10" s="10">
        <f t="shared" si="2"/>
        <v>0.18867924528301888</v>
      </c>
      <c r="H10" s="10">
        <f t="shared" si="2"/>
        <v>0.12337662337662338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  <row r="17" spans="5:6" ht="12.75">
      <c r="E17" s="18"/>
      <c r="F17" s="18"/>
    </row>
    <row r="18" spans="5:6" ht="12.75">
      <c r="E18" s="18"/>
      <c r="F18" s="18"/>
    </row>
    <row r="19" spans="5:6" ht="12.75">
      <c r="E19" s="18"/>
      <c r="F19" s="18"/>
    </row>
    <row r="20" spans="5:6" ht="12.75">
      <c r="E20" s="18"/>
      <c r="F20" s="18"/>
    </row>
    <row r="21" spans="5:6" ht="12.75">
      <c r="E21" s="18"/>
      <c r="F21" s="18"/>
    </row>
    <row r="22" spans="5:6" ht="12.75">
      <c r="E22" s="18"/>
      <c r="F22" s="18"/>
    </row>
    <row r="23" spans="5:6" ht="12.75">
      <c r="E23" s="18"/>
      <c r="F23" s="18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21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147</v>
      </c>
      <c r="D6" s="8">
        <f>D4*D5+15</f>
        <v>288</v>
      </c>
      <c r="E6" s="13">
        <f>E4*E5-8-8-9</f>
        <v>416</v>
      </c>
      <c r="F6" s="13">
        <f>F4*F5</f>
        <v>260</v>
      </c>
      <c r="G6" s="13">
        <f>G4*G5-13-8</f>
        <v>252</v>
      </c>
      <c r="H6" s="13">
        <f>H4*H5</f>
        <v>147</v>
      </c>
    </row>
    <row r="7" spans="1:8" ht="12.75">
      <c r="A7" s="8" t="s">
        <v>11</v>
      </c>
      <c r="B7" s="17">
        <v>60</v>
      </c>
      <c r="C7" s="13">
        <v>13</v>
      </c>
      <c r="D7" s="13">
        <v>45</v>
      </c>
      <c r="E7" s="13">
        <v>99</v>
      </c>
      <c r="F7" s="13">
        <v>20</v>
      </c>
      <c r="G7" s="13">
        <v>48</v>
      </c>
      <c r="H7" s="13">
        <v>18</v>
      </c>
    </row>
    <row r="8" spans="1:8" ht="12.75">
      <c r="A8" s="8" t="s">
        <v>12</v>
      </c>
      <c r="B8" s="8">
        <f aca="true" t="shared" si="0" ref="B8:H8">B6-B7</f>
        <v>297</v>
      </c>
      <c r="C8" s="8">
        <f t="shared" si="0"/>
        <v>134</v>
      </c>
      <c r="D8" s="8">
        <f t="shared" si="0"/>
        <v>243</v>
      </c>
      <c r="E8" s="8">
        <f t="shared" si="0"/>
        <v>317</v>
      </c>
      <c r="F8" s="8">
        <f t="shared" si="0"/>
        <v>240</v>
      </c>
      <c r="G8" s="8">
        <f t="shared" si="0"/>
        <v>204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0.8319327731092437</v>
      </c>
      <c r="C9" s="10">
        <f t="shared" si="1"/>
        <v>0.9115646258503401</v>
      </c>
      <c r="D9" s="10">
        <f t="shared" si="1"/>
        <v>0.84375</v>
      </c>
      <c r="E9" s="10">
        <f t="shared" si="1"/>
        <v>0.7620192307692307</v>
      </c>
      <c r="F9" s="10">
        <f t="shared" si="1"/>
        <v>0.9230769230769231</v>
      </c>
      <c r="G9" s="10">
        <f t="shared" si="1"/>
        <v>0.8095238095238095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0.16806722689075632</v>
      </c>
      <c r="C10" s="10">
        <f t="shared" si="2"/>
        <v>0.08843537414965986</v>
      </c>
      <c r="D10" s="10">
        <f t="shared" si="2"/>
        <v>0.15625</v>
      </c>
      <c r="E10" s="10">
        <f t="shared" si="2"/>
        <v>0.23798076923076922</v>
      </c>
      <c r="F10" s="10">
        <f t="shared" si="2"/>
        <v>0.07692307692307693</v>
      </c>
      <c r="G10" s="10">
        <f t="shared" si="2"/>
        <v>0.19047619047619047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147</v>
      </c>
      <c r="D6" s="8">
        <f>D4*D5+12</f>
        <v>285</v>
      </c>
      <c r="E6" s="8">
        <f>E4*E5-9-9-8</f>
        <v>394</v>
      </c>
      <c r="F6" s="13">
        <f>F4*F5</f>
        <v>250</v>
      </c>
      <c r="G6" s="13">
        <f>G4*G5-12-9</f>
        <v>252</v>
      </c>
      <c r="H6" s="13">
        <f>H4*H5</f>
        <v>147</v>
      </c>
    </row>
    <row r="7" spans="1:8" ht="12.75">
      <c r="A7" s="8" t="s">
        <v>11</v>
      </c>
      <c r="B7" s="17">
        <v>59</v>
      </c>
      <c r="C7" s="13">
        <v>10</v>
      </c>
      <c r="D7" s="13">
        <v>62</v>
      </c>
      <c r="E7" s="13">
        <v>81</v>
      </c>
      <c r="F7" s="13">
        <v>20</v>
      </c>
      <c r="G7" s="13">
        <v>42</v>
      </c>
      <c r="H7" s="13">
        <v>37</v>
      </c>
    </row>
    <row r="8" spans="1:8" ht="12.75">
      <c r="A8" s="8" t="s">
        <v>12</v>
      </c>
      <c r="B8" s="8">
        <f aca="true" t="shared" si="0" ref="B8:H8">B6-B7</f>
        <v>298</v>
      </c>
      <c r="C8" s="8">
        <f t="shared" si="0"/>
        <v>137</v>
      </c>
      <c r="D8" s="8">
        <f t="shared" si="0"/>
        <v>223</v>
      </c>
      <c r="E8" s="8">
        <f t="shared" si="0"/>
        <v>313</v>
      </c>
      <c r="F8" s="8">
        <f t="shared" si="0"/>
        <v>230</v>
      </c>
      <c r="G8" s="8">
        <f t="shared" si="0"/>
        <v>210</v>
      </c>
      <c r="H8" s="8">
        <f t="shared" si="0"/>
        <v>110</v>
      </c>
    </row>
    <row r="9" spans="1:8" ht="12.75">
      <c r="A9" s="9" t="s">
        <v>13</v>
      </c>
      <c r="B9" s="10">
        <f aca="true" t="shared" si="1" ref="B9:H9">B8/B6</f>
        <v>0.834733893557423</v>
      </c>
      <c r="C9" s="10">
        <f t="shared" si="1"/>
        <v>0.9319727891156463</v>
      </c>
      <c r="D9" s="10">
        <f t="shared" si="1"/>
        <v>0.7824561403508772</v>
      </c>
      <c r="E9" s="10">
        <f t="shared" si="1"/>
        <v>0.7944162436548223</v>
      </c>
      <c r="F9" s="10">
        <f t="shared" si="1"/>
        <v>0.92</v>
      </c>
      <c r="G9" s="10">
        <f t="shared" si="1"/>
        <v>0.8333333333333334</v>
      </c>
      <c r="H9" s="10">
        <f t="shared" si="1"/>
        <v>0.7482993197278912</v>
      </c>
    </row>
    <row r="10" spans="1:8" ht="12.75">
      <c r="A10" s="9" t="s">
        <v>14</v>
      </c>
      <c r="B10" s="10">
        <f>B7/B6</f>
        <v>0.16526610644257703</v>
      </c>
      <c r="C10" s="10">
        <f aca="true" t="shared" si="2" ref="C10:H10">C7/C6</f>
        <v>0.06802721088435375</v>
      </c>
      <c r="D10" s="10">
        <f t="shared" si="2"/>
        <v>0.21754385964912282</v>
      </c>
      <c r="E10" s="10">
        <f t="shared" si="2"/>
        <v>0.20558375634517767</v>
      </c>
      <c r="F10" s="10">
        <f t="shared" si="2"/>
        <v>0.08</v>
      </c>
      <c r="G10" s="10">
        <f t="shared" si="2"/>
        <v>0.16666666666666666</v>
      </c>
      <c r="H10" s="10">
        <f t="shared" si="2"/>
        <v>0.25170068027210885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25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7</v>
      </c>
      <c r="D5" s="8">
        <v>13</v>
      </c>
      <c r="E5" s="8">
        <v>20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</f>
        <v>154</v>
      </c>
      <c r="D6" s="8">
        <f>D4*D5+9+15</f>
        <v>310</v>
      </c>
      <c r="E6" s="8">
        <f>E4*E5-9-9-9-13</f>
        <v>400</v>
      </c>
      <c r="F6" s="13">
        <f>F4*F5</f>
        <v>250</v>
      </c>
      <c r="G6" s="13">
        <f>G4*G5-13-8</f>
        <v>265</v>
      </c>
      <c r="H6" s="13">
        <f>H4*H5</f>
        <v>154</v>
      </c>
    </row>
    <row r="7" spans="1:8" ht="12.75">
      <c r="A7" s="8" t="s">
        <v>11</v>
      </c>
      <c r="B7" s="17">
        <v>57</v>
      </c>
      <c r="C7" s="13">
        <v>22</v>
      </c>
      <c r="D7" s="13">
        <v>58</v>
      </c>
      <c r="E7" s="13">
        <v>109</v>
      </c>
      <c r="F7" s="13">
        <v>41</v>
      </c>
      <c r="G7" s="13">
        <v>79</v>
      </c>
      <c r="H7" s="13">
        <v>37</v>
      </c>
    </row>
    <row r="8" spans="1:8" ht="12.75">
      <c r="A8" s="8" t="s">
        <v>12</v>
      </c>
      <c r="B8" s="8">
        <f aca="true" t="shared" si="0" ref="B8:H8">B6-B7</f>
        <v>317</v>
      </c>
      <c r="C8" s="8">
        <f t="shared" si="0"/>
        <v>132</v>
      </c>
      <c r="D8" s="8">
        <f t="shared" si="0"/>
        <v>252</v>
      </c>
      <c r="E8" s="8">
        <f t="shared" si="0"/>
        <v>291</v>
      </c>
      <c r="F8" s="8">
        <f t="shared" si="0"/>
        <v>209</v>
      </c>
      <c r="G8" s="8">
        <f t="shared" si="0"/>
        <v>186</v>
      </c>
      <c r="H8" s="8">
        <f t="shared" si="0"/>
        <v>117</v>
      </c>
    </row>
    <row r="9" spans="1:8" ht="12.75">
      <c r="A9" s="9" t="s">
        <v>13</v>
      </c>
      <c r="B9" s="10">
        <f aca="true" t="shared" si="1" ref="B9:H9">B8/B6</f>
        <v>0.8475935828877005</v>
      </c>
      <c r="C9" s="10">
        <f t="shared" si="1"/>
        <v>0.8571428571428571</v>
      </c>
      <c r="D9" s="10">
        <f t="shared" si="1"/>
        <v>0.8129032258064516</v>
      </c>
      <c r="E9" s="10">
        <f t="shared" si="1"/>
        <v>0.7275</v>
      </c>
      <c r="F9" s="10">
        <f t="shared" si="1"/>
        <v>0.836</v>
      </c>
      <c r="G9" s="10">
        <f t="shared" si="1"/>
        <v>0.7018867924528301</v>
      </c>
      <c r="H9" s="10">
        <f t="shared" si="1"/>
        <v>0.7597402597402597</v>
      </c>
    </row>
    <row r="10" spans="1:8" ht="12.75">
      <c r="A10" s="9" t="s">
        <v>14</v>
      </c>
      <c r="B10" s="10">
        <f aca="true" t="shared" si="2" ref="B10:H10">B7/B6</f>
        <v>0.15240641711229946</v>
      </c>
      <c r="C10" s="10">
        <f t="shared" si="2"/>
        <v>0.14285714285714285</v>
      </c>
      <c r="D10" s="10">
        <f t="shared" si="2"/>
        <v>0.1870967741935484</v>
      </c>
      <c r="E10" s="10">
        <f t="shared" si="2"/>
        <v>0.2725</v>
      </c>
      <c r="F10" s="10">
        <f t="shared" si="2"/>
        <v>0.164</v>
      </c>
      <c r="G10" s="10">
        <f t="shared" si="2"/>
        <v>0.2981132075471698</v>
      </c>
      <c r="H10" s="10">
        <f t="shared" si="2"/>
        <v>0.24025974025974026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19</v>
      </c>
      <c r="F5" s="8">
        <v>10</v>
      </c>
      <c r="G5" s="8">
        <v>13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E4*E5-7-7-9</f>
        <v>357</v>
      </c>
      <c r="F6" s="13">
        <f>F4*F5</f>
        <v>240</v>
      </c>
      <c r="G6" s="13">
        <f>G4*G5-9-13</f>
        <v>238</v>
      </c>
      <c r="H6" s="13">
        <f>H4*H5</f>
        <v>140</v>
      </c>
    </row>
    <row r="7" spans="1:8" ht="12.75">
      <c r="A7" s="8" t="s">
        <v>11</v>
      </c>
      <c r="B7" s="17">
        <v>44</v>
      </c>
      <c r="C7" s="17">
        <v>17</v>
      </c>
      <c r="D7" s="13">
        <v>37</v>
      </c>
      <c r="E7" s="13">
        <v>104</v>
      </c>
      <c r="F7" s="13">
        <v>25</v>
      </c>
      <c r="G7" s="13">
        <v>56</v>
      </c>
      <c r="H7" s="13">
        <v>14</v>
      </c>
    </row>
    <row r="8" spans="1:8" ht="12.75">
      <c r="A8" s="8" t="s">
        <v>12</v>
      </c>
      <c r="B8" s="8">
        <f aca="true" t="shared" si="0" ref="B8:H8">B6-B7</f>
        <v>296</v>
      </c>
      <c r="C8" s="8">
        <f t="shared" si="0"/>
        <v>123</v>
      </c>
      <c r="D8" s="8">
        <f t="shared" si="0"/>
        <v>255</v>
      </c>
      <c r="E8" s="8">
        <f t="shared" si="0"/>
        <v>253</v>
      </c>
      <c r="F8" s="8">
        <f t="shared" si="0"/>
        <v>215</v>
      </c>
      <c r="G8" s="8">
        <f t="shared" si="0"/>
        <v>182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0.8705882352941177</v>
      </c>
      <c r="C9" s="10">
        <f t="shared" si="1"/>
        <v>0.8785714285714286</v>
      </c>
      <c r="D9" s="10">
        <f t="shared" si="1"/>
        <v>0.8732876712328768</v>
      </c>
      <c r="E9" s="10">
        <f t="shared" si="1"/>
        <v>0.7086834733893558</v>
      </c>
      <c r="F9" s="10">
        <f t="shared" si="1"/>
        <v>0.8958333333333334</v>
      </c>
      <c r="G9" s="10">
        <f t="shared" si="1"/>
        <v>0.7647058823529411</v>
      </c>
      <c r="H9" s="10">
        <f t="shared" si="1"/>
        <v>0.9</v>
      </c>
    </row>
    <row r="10" spans="1:8" ht="12.75">
      <c r="A10" s="9" t="s">
        <v>14</v>
      </c>
      <c r="B10" s="10">
        <f aca="true" t="shared" si="2" ref="B10:H10">B7/B6</f>
        <v>0.12941176470588237</v>
      </c>
      <c r="C10" s="10">
        <f t="shared" si="2"/>
        <v>0.12142857142857143</v>
      </c>
      <c r="D10" s="10">
        <f t="shared" si="2"/>
        <v>0.1267123287671233</v>
      </c>
      <c r="E10" s="10">
        <f t="shared" si="2"/>
        <v>0.2913165266106443</v>
      </c>
      <c r="F10" s="10">
        <f t="shared" si="2"/>
        <v>0.10416666666666667</v>
      </c>
      <c r="G10" s="10">
        <f t="shared" si="2"/>
        <v>0.23529411764705882</v>
      </c>
      <c r="H10" s="10">
        <f t="shared" si="2"/>
        <v>0.1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18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8">
        <v>21</v>
      </c>
      <c r="C4" s="8">
        <v>21</v>
      </c>
      <c r="D4" s="8">
        <v>21</v>
      </c>
      <c r="E4" s="8">
        <v>21</v>
      </c>
      <c r="F4" s="8">
        <v>25</v>
      </c>
      <c r="G4" s="8">
        <v>21</v>
      </c>
      <c r="H4" s="8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13">
        <f>D4*D5+12</f>
        <v>285</v>
      </c>
      <c r="E6" s="13">
        <f>E4*E5-9-9-13</f>
        <v>410</v>
      </c>
      <c r="F6" s="13">
        <f>F4*F5</f>
        <v>275</v>
      </c>
      <c r="G6" s="13">
        <f>G4*G5-31-31-8-12</f>
        <v>212</v>
      </c>
      <c r="H6" s="13">
        <f>H4*H5</f>
        <v>147</v>
      </c>
    </row>
    <row r="7" spans="1:8" ht="12.75">
      <c r="A7" s="8" t="s">
        <v>11</v>
      </c>
      <c r="B7" s="8">
        <v>148</v>
      </c>
      <c r="C7" s="8">
        <v>36</v>
      </c>
      <c r="D7" s="8">
        <v>104</v>
      </c>
      <c r="E7" s="8">
        <v>117</v>
      </c>
      <c r="F7" s="8">
        <v>73</v>
      </c>
      <c r="G7" s="8">
        <v>112</v>
      </c>
      <c r="H7" s="8">
        <v>50</v>
      </c>
    </row>
    <row r="8" spans="1:8" ht="12.75">
      <c r="A8" s="8" t="s">
        <v>12</v>
      </c>
      <c r="B8" s="8">
        <f aca="true" t="shared" si="0" ref="B8:H8">B6-B7</f>
        <v>230</v>
      </c>
      <c r="C8" s="8">
        <f t="shared" si="0"/>
        <v>132</v>
      </c>
      <c r="D8" s="8">
        <f t="shared" si="0"/>
        <v>181</v>
      </c>
      <c r="E8" s="8">
        <f t="shared" si="0"/>
        <v>293</v>
      </c>
      <c r="F8" s="8">
        <f t="shared" si="0"/>
        <v>202</v>
      </c>
      <c r="G8" s="8">
        <f t="shared" si="0"/>
        <v>100</v>
      </c>
      <c r="H8" s="8">
        <f t="shared" si="0"/>
        <v>97</v>
      </c>
    </row>
    <row r="9" spans="1:8" ht="12.75">
      <c r="A9" s="9" t="s">
        <v>13</v>
      </c>
      <c r="B9" s="10">
        <f aca="true" t="shared" si="1" ref="B9:H9">B8/B6</f>
        <v>0.6084656084656085</v>
      </c>
      <c r="C9" s="10">
        <f t="shared" si="1"/>
        <v>0.7857142857142857</v>
      </c>
      <c r="D9" s="10">
        <f t="shared" si="1"/>
        <v>0.6350877192982456</v>
      </c>
      <c r="E9" s="10">
        <f t="shared" si="1"/>
        <v>0.7146341463414634</v>
      </c>
      <c r="F9" s="10">
        <f t="shared" si="1"/>
        <v>0.7345454545454545</v>
      </c>
      <c r="G9" s="10">
        <f t="shared" si="1"/>
        <v>0.4716981132075472</v>
      </c>
      <c r="H9" s="10">
        <f t="shared" si="1"/>
        <v>0.6598639455782312</v>
      </c>
    </row>
    <row r="10" spans="1:8" ht="12.75">
      <c r="A10" s="9" t="s">
        <v>14</v>
      </c>
      <c r="B10" s="10">
        <f aca="true" t="shared" si="2" ref="B10:H10">B7/B6</f>
        <v>0.3915343915343915</v>
      </c>
      <c r="C10" s="10">
        <f t="shared" si="2"/>
        <v>0.21428571428571427</v>
      </c>
      <c r="D10" s="10">
        <f t="shared" si="2"/>
        <v>0.3649122807017544</v>
      </c>
      <c r="E10" s="10">
        <f t="shared" si="2"/>
        <v>0.28536585365853656</v>
      </c>
      <c r="F10" s="10">
        <f t="shared" si="2"/>
        <v>0.26545454545454544</v>
      </c>
      <c r="G10" s="10">
        <f t="shared" si="2"/>
        <v>0.5283018867924528</v>
      </c>
      <c r="H10" s="10">
        <f t="shared" si="2"/>
        <v>0.3401360544217687</v>
      </c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D4*D5+12</f>
        <v>292</v>
      </c>
      <c r="E6" s="8">
        <f>E4*E5-8-8-8-12</f>
        <v>384</v>
      </c>
      <c r="F6" s="13">
        <f>F4*F5</f>
        <v>240</v>
      </c>
      <c r="G6" s="13">
        <f>G4*G5-8</f>
        <v>212</v>
      </c>
      <c r="H6" s="13">
        <f>H4*H5</f>
        <v>140</v>
      </c>
    </row>
    <row r="7" spans="1:8" ht="12.75">
      <c r="A7" s="8" t="s">
        <v>11</v>
      </c>
      <c r="B7" s="17">
        <v>39</v>
      </c>
      <c r="C7" s="17">
        <v>15</v>
      </c>
      <c r="D7" s="13">
        <v>10</v>
      </c>
      <c r="E7" s="13">
        <v>70</v>
      </c>
      <c r="F7" s="13">
        <v>27</v>
      </c>
      <c r="G7" s="13">
        <v>70</v>
      </c>
      <c r="H7" s="13">
        <v>19</v>
      </c>
    </row>
    <row r="8" spans="1:8" ht="12.75">
      <c r="A8" s="8" t="s">
        <v>12</v>
      </c>
      <c r="B8" s="8">
        <f aca="true" t="shared" si="0" ref="B8:H8">B6-B7</f>
        <v>301</v>
      </c>
      <c r="C8" s="8">
        <f t="shared" si="0"/>
        <v>125</v>
      </c>
      <c r="D8" s="8">
        <f t="shared" si="0"/>
        <v>282</v>
      </c>
      <c r="E8" s="8">
        <f t="shared" si="0"/>
        <v>314</v>
      </c>
      <c r="F8" s="8">
        <f t="shared" si="0"/>
        <v>213</v>
      </c>
      <c r="G8" s="8">
        <f t="shared" si="0"/>
        <v>142</v>
      </c>
      <c r="H8" s="8">
        <f t="shared" si="0"/>
        <v>121</v>
      </c>
    </row>
    <row r="9" spans="1:8" ht="12.75">
      <c r="A9" s="9" t="s">
        <v>13</v>
      </c>
      <c r="B9" s="10">
        <f aca="true" t="shared" si="1" ref="B9:H9">B8/B6</f>
        <v>0.8852941176470588</v>
      </c>
      <c r="C9" s="10">
        <f t="shared" si="1"/>
        <v>0.8928571428571429</v>
      </c>
      <c r="D9" s="10">
        <f t="shared" si="1"/>
        <v>0.9657534246575342</v>
      </c>
      <c r="E9" s="10">
        <f t="shared" si="1"/>
        <v>0.8177083333333334</v>
      </c>
      <c r="F9" s="10">
        <f t="shared" si="1"/>
        <v>0.8875</v>
      </c>
      <c r="G9" s="10">
        <f t="shared" si="1"/>
        <v>0.6698113207547169</v>
      </c>
      <c r="H9" s="10">
        <f t="shared" si="1"/>
        <v>0.8642857142857143</v>
      </c>
    </row>
    <row r="10" spans="1:8" ht="12.75">
      <c r="A10" s="9" t="s">
        <v>14</v>
      </c>
      <c r="B10" s="10">
        <f aca="true" t="shared" si="2" ref="B10:H10">B7/B6</f>
        <v>0.11470588235294117</v>
      </c>
      <c r="C10" s="10">
        <f t="shared" si="2"/>
        <v>0.10714285714285714</v>
      </c>
      <c r="D10" s="10">
        <f t="shared" si="2"/>
        <v>0.03424657534246575</v>
      </c>
      <c r="E10" s="10">
        <f t="shared" si="2"/>
        <v>0.18229166666666666</v>
      </c>
      <c r="F10" s="10">
        <f t="shared" si="2"/>
        <v>0.1125</v>
      </c>
      <c r="G10" s="10">
        <f t="shared" si="2"/>
        <v>0.330188679245283</v>
      </c>
      <c r="H10" s="10">
        <f t="shared" si="2"/>
        <v>0.1357142857142857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23</v>
      </c>
      <c r="C4" s="16">
        <v>23</v>
      </c>
      <c r="D4" s="16">
        <v>23</v>
      </c>
      <c r="E4" s="16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391</v>
      </c>
      <c r="C6" s="8">
        <f>C4*C5</f>
        <v>161</v>
      </c>
      <c r="D6" s="8">
        <f>D4*D5+12</f>
        <v>334</v>
      </c>
      <c r="E6" s="8">
        <f>E4*E5-10-10-8-13</f>
        <v>442</v>
      </c>
      <c r="F6" s="13">
        <f>F4*F5</f>
        <v>270</v>
      </c>
      <c r="G6" s="13">
        <f>G4*G5-9</f>
        <v>244</v>
      </c>
      <c r="H6" s="13">
        <f>H4*H5</f>
        <v>161</v>
      </c>
    </row>
    <row r="7" spans="1:8" ht="12.75">
      <c r="A7" s="8" t="s">
        <v>11</v>
      </c>
      <c r="B7" s="17">
        <v>50</v>
      </c>
      <c r="C7" s="17">
        <v>9</v>
      </c>
      <c r="D7" s="13">
        <v>39</v>
      </c>
      <c r="E7" s="13">
        <v>92</v>
      </c>
      <c r="F7" s="13">
        <v>33</v>
      </c>
      <c r="G7" s="13">
        <v>48</v>
      </c>
      <c r="H7" s="13">
        <v>16</v>
      </c>
    </row>
    <row r="8" spans="1:8" ht="12.75">
      <c r="A8" s="8" t="s">
        <v>12</v>
      </c>
      <c r="B8" s="8">
        <f aca="true" t="shared" si="0" ref="B8:H8">B6-B7</f>
        <v>341</v>
      </c>
      <c r="C8" s="8">
        <f t="shared" si="0"/>
        <v>152</v>
      </c>
      <c r="D8" s="8">
        <f t="shared" si="0"/>
        <v>295</v>
      </c>
      <c r="E8" s="8">
        <f t="shared" si="0"/>
        <v>350</v>
      </c>
      <c r="F8" s="8">
        <f t="shared" si="0"/>
        <v>237</v>
      </c>
      <c r="G8" s="8">
        <f t="shared" si="0"/>
        <v>196</v>
      </c>
      <c r="H8" s="8">
        <f t="shared" si="0"/>
        <v>145</v>
      </c>
    </row>
    <row r="9" spans="1:8" ht="12.75">
      <c r="A9" s="9" t="s">
        <v>13</v>
      </c>
      <c r="B9" s="10">
        <f aca="true" t="shared" si="1" ref="B9:H9">B8/B6</f>
        <v>0.8721227621483376</v>
      </c>
      <c r="C9" s="10">
        <f t="shared" si="1"/>
        <v>0.9440993788819876</v>
      </c>
      <c r="D9" s="10">
        <f t="shared" si="1"/>
        <v>0.8832335329341318</v>
      </c>
      <c r="E9" s="10">
        <f t="shared" si="1"/>
        <v>0.7918552036199095</v>
      </c>
      <c r="F9" s="10">
        <f t="shared" si="1"/>
        <v>0.8777777777777778</v>
      </c>
      <c r="G9" s="10">
        <f t="shared" si="1"/>
        <v>0.8032786885245902</v>
      </c>
      <c r="H9" s="10">
        <f t="shared" si="1"/>
        <v>0.9006211180124224</v>
      </c>
    </row>
    <row r="10" spans="1:8" ht="12.75">
      <c r="A10" s="9" t="s">
        <v>14</v>
      </c>
      <c r="B10" s="10">
        <f aca="true" t="shared" si="2" ref="B10:H10">B7/B6</f>
        <v>0.1278772378516624</v>
      </c>
      <c r="C10" s="10">
        <f t="shared" si="2"/>
        <v>0.055900621118012424</v>
      </c>
      <c r="D10" s="10">
        <f t="shared" si="2"/>
        <v>0.11676646706586827</v>
      </c>
      <c r="E10" s="10">
        <f t="shared" si="2"/>
        <v>0.2081447963800905</v>
      </c>
      <c r="F10" s="10">
        <f t="shared" si="2"/>
        <v>0.12222222222222222</v>
      </c>
      <c r="G10" s="10">
        <f t="shared" si="2"/>
        <v>0.19672131147540983</v>
      </c>
      <c r="H10" s="10">
        <f t="shared" si="2"/>
        <v>0.09937888198757763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8">
        <v>17</v>
      </c>
      <c r="C5" s="8">
        <v>7</v>
      </c>
      <c r="D5" s="8">
        <v>14</v>
      </c>
      <c r="E5" s="8">
        <v>21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340</v>
      </c>
      <c r="C6" s="8">
        <f>C4*C5</f>
        <v>140</v>
      </c>
      <c r="D6" s="8">
        <f>D4*D5+15</f>
        <v>295</v>
      </c>
      <c r="E6" s="8">
        <f>E4*E5-8-8-12-8</f>
        <v>384</v>
      </c>
      <c r="F6" s="13">
        <f>F4*F5</f>
        <v>250</v>
      </c>
      <c r="G6" s="13">
        <f>G4*G5-7</f>
        <v>213</v>
      </c>
      <c r="H6" s="13">
        <f>H4*H5</f>
        <v>140</v>
      </c>
    </row>
    <row r="7" spans="1:8" ht="12.75">
      <c r="A7" s="8" t="s">
        <v>11</v>
      </c>
      <c r="B7" s="17">
        <v>74</v>
      </c>
      <c r="C7" s="17">
        <v>15</v>
      </c>
      <c r="D7" s="13">
        <v>23</v>
      </c>
      <c r="E7" s="13">
        <v>41</v>
      </c>
      <c r="F7" s="13">
        <v>25</v>
      </c>
      <c r="G7" s="13">
        <v>62</v>
      </c>
      <c r="H7" s="13">
        <v>15</v>
      </c>
    </row>
    <row r="8" spans="1:8" ht="12.75">
      <c r="A8" s="8" t="s">
        <v>12</v>
      </c>
      <c r="B8" s="8">
        <f aca="true" t="shared" si="0" ref="B8:H8">B6-B7</f>
        <v>266</v>
      </c>
      <c r="C8" s="8">
        <f t="shared" si="0"/>
        <v>125</v>
      </c>
      <c r="D8" s="8">
        <f t="shared" si="0"/>
        <v>272</v>
      </c>
      <c r="E8" s="8">
        <f t="shared" si="0"/>
        <v>343</v>
      </c>
      <c r="F8" s="8">
        <f t="shared" si="0"/>
        <v>225</v>
      </c>
      <c r="G8" s="8">
        <f t="shared" si="0"/>
        <v>151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0.7823529411764706</v>
      </c>
      <c r="C9" s="10">
        <f t="shared" si="1"/>
        <v>0.8928571428571429</v>
      </c>
      <c r="D9" s="10">
        <f t="shared" si="1"/>
        <v>0.9220338983050848</v>
      </c>
      <c r="E9" s="10">
        <f t="shared" si="1"/>
        <v>0.8932291666666666</v>
      </c>
      <c r="F9" s="10">
        <f t="shared" si="1"/>
        <v>0.9</v>
      </c>
      <c r="G9" s="10">
        <f t="shared" si="1"/>
        <v>0.7089201877934272</v>
      </c>
      <c r="H9" s="10">
        <f t="shared" si="1"/>
        <v>0.8928571428571429</v>
      </c>
    </row>
    <row r="10" spans="1:8" ht="12.75">
      <c r="A10" s="9" t="s">
        <v>14</v>
      </c>
      <c r="B10" s="10">
        <f aca="true" t="shared" si="2" ref="B10:H10">B7/B6</f>
        <v>0.21764705882352942</v>
      </c>
      <c r="C10" s="10">
        <f t="shared" si="2"/>
        <v>0.10714285714285714</v>
      </c>
      <c r="D10" s="10">
        <f t="shared" si="2"/>
        <v>0.07796610169491526</v>
      </c>
      <c r="E10" s="10">
        <f t="shared" si="2"/>
        <v>0.10677083333333333</v>
      </c>
      <c r="F10" s="10">
        <f t="shared" si="2"/>
        <v>0.1</v>
      </c>
      <c r="G10" s="10">
        <f t="shared" si="2"/>
        <v>0.29107981220657275</v>
      </c>
      <c r="H10" s="10">
        <f t="shared" si="2"/>
        <v>0.10714285714285714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39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17</v>
      </c>
      <c r="C5" s="8">
        <v>8</v>
      </c>
      <c r="D5" s="8">
        <v>14</v>
      </c>
      <c r="E5" s="8">
        <v>22</v>
      </c>
      <c r="F5" s="8">
        <v>10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374</v>
      </c>
      <c r="C6" s="8">
        <f>C4*C5-7</f>
        <v>169</v>
      </c>
      <c r="D6" s="8">
        <f>D4*D5+12</f>
        <v>320</v>
      </c>
      <c r="E6" s="8">
        <f>E4*E5-9-9-13-9</f>
        <v>444</v>
      </c>
      <c r="F6" s="13">
        <f>F4*F5</f>
        <v>260</v>
      </c>
      <c r="G6" s="13">
        <f>G4*G5-10</f>
        <v>232</v>
      </c>
      <c r="H6" s="13">
        <f>H4*H5</f>
        <v>154</v>
      </c>
    </row>
    <row r="7" spans="1:8" ht="12.75">
      <c r="A7" s="8" t="s">
        <v>11</v>
      </c>
      <c r="B7" s="17">
        <v>87</v>
      </c>
      <c r="C7" s="17">
        <v>17</v>
      </c>
      <c r="D7" s="13">
        <v>40</v>
      </c>
      <c r="E7" s="13">
        <v>52</v>
      </c>
      <c r="F7" s="13">
        <v>35</v>
      </c>
      <c r="G7" s="13">
        <v>62</v>
      </c>
      <c r="H7" s="13">
        <v>27</v>
      </c>
    </row>
    <row r="8" spans="1:8" ht="12.75">
      <c r="A8" s="8" t="s">
        <v>12</v>
      </c>
      <c r="B8" s="8">
        <f aca="true" t="shared" si="0" ref="B8:H8">B6-B7</f>
        <v>287</v>
      </c>
      <c r="C8" s="8">
        <f t="shared" si="0"/>
        <v>152</v>
      </c>
      <c r="D8" s="8">
        <f t="shared" si="0"/>
        <v>280</v>
      </c>
      <c r="E8" s="8">
        <f t="shared" si="0"/>
        <v>392</v>
      </c>
      <c r="F8" s="8">
        <f t="shared" si="0"/>
        <v>225</v>
      </c>
      <c r="G8" s="8">
        <f t="shared" si="0"/>
        <v>170</v>
      </c>
      <c r="H8" s="8">
        <f t="shared" si="0"/>
        <v>127</v>
      </c>
    </row>
    <row r="9" spans="1:8" ht="12.75">
      <c r="A9" s="9" t="s">
        <v>13</v>
      </c>
      <c r="B9" s="10">
        <f aca="true" t="shared" si="1" ref="B9:H9">B8/B6</f>
        <v>0.767379679144385</v>
      </c>
      <c r="C9" s="10">
        <f t="shared" si="1"/>
        <v>0.8994082840236687</v>
      </c>
      <c r="D9" s="10">
        <f t="shared" si="1"/>
        <v>0.875</v>
      </c>
      <c r="E9" s="10">
        <f t="shared" si="1"/>
        <v>0.8828828828828829</v>
      </c>
      <c r="F9" s="10">
        <f t="shared" si="1"/>
        <v>0.8653846153846154</v>
      </c>
      <c r="G9" s="10">
        <f t="shared" si="1"/>
        <v>0.7327586206896551</v>
      </c>
      <c r="H9" s="10">
        <f t="shared" si="1"/>
        <v>0.8246753246753247</v>
      </c>
    </row>
    <row r="10" spans="1:8" ht="12.75">
      <c r="A10" s="9" t="s">
        <v>14</v>
      </c>
      <c r="B10" s="10">
        <f aca="true" t="shared" si="2" ref="B10:H10">B7/B6</f>
        <v>0.232620320855615</v>
      </c>
      <c r="C10" s="10">
        <f t="shared" si="2"/>
        <v>0.10059171597633136</v>
      </c>
      <c r="D10" s="10">
        <f t="shared" si="2"/>
        <v>0.125</v>
      </c>
      <c r="E10" s="10">
        <f t="shared" si="2"/>
        <v>0.11711711711711711</v>
      </c>
      <c r="F10" s="10">
        <f t="shared" si="2"/>
        <v>0.1346153846153846</v>
      </c>
      <c r="G10" s="10">
        <f t="shared" si="2"/>
        <v>0.2672413793103448</v>
      </c>
      <c r="H10" s="10">
        <f t="shared" si="2"/>
        <v>0.17532467532467533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17</v>
      </c>
      <c r="C5" s="8">
        <v>8</v>
      </c>
      <c r="D5" s="8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10</v>
      </c>
      <c r="B6" s="8">
        <f>B4*B5</f>
        <v>357</v>
      </c>
      <c r="C6" s="8">
        <f>C4*C5</f>
        <v>168</v>
      </c>
      <c r="D6" s="8">
        <f>D4*D5+12-12</f>
        <v>294</v>
      </c>
      <c r="E6" s="8">
        <f>E4*E5-8-8-13-8</f>
        <v>425</v>
      </c>
      <c r="F6" s="13">
        <f>F4*F5-8</f>
        <v>267</v>
      </c>
      <c r="G6" s="13">
        <f>G4*G5-8</f>
        <v>202</v>
      </c>
      <c r="H6" s="13">
        <f>H4*H5</f>
        <v>147</v>
      </c>
    </row>
    <row r="7" spans="1:8" ht="12.75">
      <c r="A7" s="8" t="s">
        <v>11</v>
      </c>
      <c r="B7" s="17">
        <v>76</v>
      </c>
      <c r="C7" s="17">
        <v>25</v>
      </c>
      <c r="D7" s="13">
        <v>69</v>
      </c>
      <c r="E7" s="13">
        <v>59</v>
      </c>
      <c r="F7" s="13">
        <v>42</v>
      </c>
      <c r="G7" s="13">
        <v>69</v>
      </c>
      <c r="H7" s="13">
        <v>38</v>
      </c>
    </row>
    <row r="8" spans="1:8" ht="12.75">
      <c r="A8" s="8" t="s">
        <v>12</v>
      </c>
      <c r="B8" s="8">
        <f aca="true" t="shared" si="0" ref="B8:H8">B6-B7</f>
        <v>281</v>
      </c>
      <c r="C8" s="8">
        <f t="shared" si="0"/>
        <v>143</v>
      </c>
      <c r="D8" s="8">
        <f t="shared" si="0"/>
        <v>225</v>
      </c>
      <c r="E8" s="8">
        <f t="shared" si="0"/>
        <v>366</v>
      </c>
      <c r="F8" s="8">
        <f t="shared" si="0"/>
        <v>225</v>
      </c>
      <c r="G8" s="8">
        <f t="shared" si="0"/>
        <v>133</v>
      </c>
      <c r="H8" s="8">
        <f t="shared" si="0"/>
        <v>109</v>
      </c>
    </row>
    <row r="9" spans="1:8" ht="12.75">
      <c r="A9" s="9" t="s">
        <v>13</v>
      </c>
      <c r="B9" s="10">
        <f aca="true" t="shared" si="1" ref="B9:H9">B8/B6</f>
        <v>0.7871148459383753</v>
      </c>
      <c r="C9" s="10">
        <f t="shared" si="1"/>
        <v>0.8511904761904762</v>
      </c>
      <c r="D9" s="10">
        <f t="shared" si="1"/>
        <v>0.7653061224489796</v>
      </c>
      <c r="E9" s="10">
        <f t="shared" si="1"/>
        <v>0.8611764705882353</v>
      </c>
      <c r="F9" s="10">
        <f t="shared" si="1"/>
        <v>0.8426966292134831</v>
      </c>
      <c r="G9" s="10">
        <f t="shared" si="1"/>
        <v>0.6584158415841584</v>
      </c>
      <c r="H9" s="10">
        <f t="shared" si="1"/>
        <v>0.7414965986394558</v>
      </c>
    </row>
    <row r="10" spans="1:8" ht="12.75">
      <c r="A10" s="9" t="s">
        <v>14</v>
      </c>
      <c r="B10" s="10">
        <f aca="true" t="shared" si="2" ref="B10:H10">B7/B6</f>
        <v>0.21288515406162464</v>
      </c>
      <c r="C10" s="10">
        <f t="shared" si="2"/>
        <v>0.1488095238095238</v>
      </c>
      <c r="D10" s="10">
        <f t="shared" si="2"/>
        <v>0.23469387755102042</v>
      </c>
      <c r="E10" s="10">
        <f t="shared" si="2"/>
        <v>0.1388235294117647</v>
      </c>
      <c r="F10" s="10">
        <f t="shared" si="2"/>
        <v>0.15730337078651685</v>
      </c>
      <c r="G10" s="10">
        <f t="shared" si="2"/>
        <v>0.3415841584158416</v>
      </c>
      <c r="H10" s="10">
        <f t="shared" si="2"/>
        <v>0.2585034013605442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8">
        <f>B4*B5-6</f>
        <v>372</v>
      </c>
      <c r="C6" s="8">
        <f>C4*C5</f>
        <v>168</v>
      </c>
      <c r="D6" s="8">
        <f>D4*D5+15</f>
        <v>288</v>
      </c>
      <c r="E6" s="8">
        <f>E4*E5-8-8-13-9</f>
        <v>424</v>
      </c>
      <c r="F6" s="13">
        <f>F4*F5-10</f>
        <v>276</v>
      </c>
      <c r="G6" s="13">
        <f>G4*G5-8</f>
        <v>181</v>
      </c>
      <c r="H6" s="13">
        <f>H4*H5</f>
        <v>147</v>
      </c>
    </row>
    <row r="7" spans="1:8" ht="12.75">
      <c r="A7" s="8" t="s">
        <v>11</v>
      </c>
      <c r="B7" s="17">
        <v>138</v>
      </c>
      <c r="C7" s="17">
        <v>46</v>
      </c>
      <c r="D7" s="13">
        <v>63</v>
      </c>
      <c r="E7" s="13">
        <v>78</v>
      </c>
      <c r="F7" s="13">
        <v>44</v>
      </c>
      <c r="G7" s="13">
        <v>59</v>
      </c>
      <c r="H7" s="13">
        <v>28</v>
      </c>
    </row>
    <row r="8" spans="1:8" ht="12.75">
      <c r="A8" s="8" t="s">
        <v>12</v>
      </c>
      <c r="B8" s="8">
        <f aca="true" t="shared" si="0" ref="B8:H8">B6-B7</f>
        <v>234</v>
      </c>
      <c r="C8" s="8">
        <f t="shared" si="0"/>
        <v>122</v>
      </c>
      <c r="D8" s="8">
        <f t="shared" si="0"/>
        <v>225</v>
      </c>
      <c r="E8" s="8">
        <f t="shared" si="0"/>
        <v>346</v>
      </c>
      <c r="F8" s="8">
        <f t="shared" si="0"/>
        <v>232</v>
      </c>
      <c r="G8" s="8">
        <f t="shared" si="0"/>
        <v>122</v>
      </c>
      <c r="H8" s="8">
        <f t="shared" si="0"/>
        <v>119</v>
      </c>
    </row>
    <row r="9" spans="1:8" ht="12.75">
      <c r="A9" s="9" t="s">
        <v>13</v>
      </c>
      <c r="B9" s="10">
        <f aca="true" t="shared" si="1" ref="B9:H9">B8/B6</f>
        <v>0.6290322580645161</v>
      </c>
      <c r="C9" s="10">
        <f t="shared" si="1"/>
        <v>0.7261904761904762</v>
      </c>
      <c r="D9" s="10">
        <f t="shared" si="1"/>
        <v>0.78125</v>
      </c>
      <c r="E9" s="10">
        <f t="shared" si="1"/>
        <v>0.8160377358490566</v>
      </c>
      <c r="F9" s="10">
        <f t="shared" si="1"/>
        <v>0.8405797101449275</v>
      </c>
      <c r="G9" s="10">
        <f t="shared" si="1"/>
        <v>0.6740331491712708</v>
      </c>
      <c r="H9" s="10">
        <f t="shared" si="1"/>
        <v>0.8095238095238095</v>
      </c>
    </row>
    <row r="10" spans="1:8" ht="12.75">
      <c r="A10" s="9" t="s">
        <v>14</v>
      </c>
      <c r="B10" s="10">
        <f aca="true" t="shared" si="2" ref="B10:H10">B7/B6</f>
        <v>0.3709677419354839</v>
      </c>
      <c r="C10" s="10">
        <f t="shared" si="2"/>
        <v>0.27380952380952384</v>
      </c>
      <c r="D10" s="10">
        <f t="shared" si="2"/>
        <v>0.21875</v>
      </c>
      <c r="E10" s="10">
        <f t="shared" si="2"/>
        <v>0.18396226415094338</v>
      </c>
      <c r="F10" s="10">
        <f t="shared" si="2"/>
        <v>0.15942028985507245</v>
      </c>
      <c r="G10" s="10">
        <f t="shared" si="2"/>
        <v>0.3259668508287293</v>
      </c>
      <c r="H10" s="10">
        <f t="shared" si="2"/>
        <v>0.19047619047619047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D4*D5+12</f>
        <v>298</v>
      </c>
      <c r="E6" s="8">
        <f>E4*E5-9-9-13-8</f>
        <v>445</v>
      </c>
      <c r="F6" s="13">
        <f>F4*F5-8</f>
        <v>278</v>
      </c>
      <c r="G6" s="13">
        <f>G4*G5-8</f>
        <v>190</v>
      </c>
      <c r="H6" s="13">
        <f>H4*H5</f>
        <v>154</v>
      </c>
    </row>
    <row r="7" spans="1:8" ht="12.75">
      <c r="A7" s="8" t="s">
        <v>11</v>
      </c>
      <c r="B7" s="17">
        <v>160</v>
      </c>
      <c r="C7" s="17">
        <v>43</v>
      </c>
      <c r="D7" s="13">
        <v>100</v>
      </c>
      <c r="E7" s="13">
        <v>117</v>
      </c>
      <c r="F7" s="13">
        <v>77</v>
      </c>
      <c r="G7" s="13">
        <v>81</v>
      </c>
      <c r="H7" s="13">
        <v>51</v>
      </c>
    </row>
    <row r="8" spans="1:8" ht="12.75">
      <c r="A8" s="8" t="s">
        <v>12</v>
      </c>
      <c r="B8" s="8">
        <f aca="true" t="shared" si="0" ref="B8:H8">B6-B7</f>
        <v>236</v>
      </c>
      <c r="C8" s="8">
        <f t="shared" si="0"/>
        <v>133</v>
      </c>
      <c r="D8" s="8">
        <f t="shared" si="0"/>
        <v>198</v>
      </c>
      <c r="E8" s="8">
        <f t="shared" si="0"/>
        <v>328</v>
      </c>
      <c r="F8" s="8">
        <f t="shared" si="0"/>
        <v>201</v>
      </c>
      <c r="G8" s="8">
        <f t="shared" si="0"/>
        <v>109</v>
      </c>
      <c r="H8" s="8">
        <f t="shared" si="0"/>
        <v>103</v>
      </c>
    </row>
    <row r="9" spans="1:8" ht="12.75">
      <c r="A9" s="9" t="s">
        <v>13</v>
      </c>
      <c r="B9" s="10">
        <f aca="true" t="shared" si="1" ref="B9:H9">B8/B6</f>
        <v>0.5959595959595959</v>
      </c>
      <c r="C9" s="10">
        <f t="shared" si="1"/>
        <v>0.7556818181818182</v>
      </c>
      <c r="D9" s="10">
        <f t="shared" si="1"/>
        <v>0.6644295302013423</v>
      </c>
      <c r="E9" s="10">
        <f t="shared" si="1"/>
        <v>0.7370786516853932</v>
      </c>
      <c r="F9" s="10">
        <f t="shared" si="1"/>
        <v>0.7230215827338129</v>
      </c>
      <c r="G9" s="10">
        <f t="shared" si="1"/>
        <v>0.5736842105263158</v>
      </c>
      <c r="H9" s="10">
        <f t="shared" si="1"/>
        <v>0.6688311688311688</v>
      </c>
    </row>
    <row r="10" spans="1:8" ht="12.75">
      <c r="A10" s="9" t="s">
        <v>14</v>
      </c>
      <c r="B10" s="10">
        <f aca="true" t="shared" si="2" ref="B10:H10">B7/B6</f>
        <v>0.40404040404040403</v>
      </c>
      <c r="C10" s="10">
        <f t="shared" si="2"/>
        <v>0.24431818181818182</v>
      </c>
      <c r="D10" s="10">
        <f t="shared" si="2"/>
        <v>0.33557046979865773</v>
      </c>
      <c r="E10" s="10">
        <f t="shared" si="2"/>
        <v>0.26292134831460673</v>
      </c>
      <c r="F10" s="10">
        <f t="shared" si="2"/>
        <v>0.27697841726618705</v>
      </c>
      <c r="G10" s="10">
        <f t="shared" si="2"/>
        <v>0.4263157894736842</v>
      </c>
      <c r="H10" s="10">
        <f t="shared" si="2"/>
        <v>0.33116883116883117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D4*D5+12</f>
        <v>320</v>
      </c>
      <c r="E6" s="8">
        <f>E4*E5-9-9-9-13</f>
        <v>444</v>
      </c>
      <c r="F6" s="13">
        <f>F4*F5-9</f>
        <v>277</v>
      </c>
      <c r="G6" s="13">
        <f>G4*G5-8</f>
        <v>234</v>
      </c>
      <c r="H6" s="13">
        <f>H4*H5</f>
        <v>154</v>
      </c>
    </row>
    <row r="7" spans="1:8" ht="12.75">
      <c r="A7" s="8" t="s">
        <v>11</v>
      </c>
      <c r="B7" s="17">
        <v>99</v>
      </c>
      <c r="C7" s="17">
        <v>25</v>
      </c>
      <c r="D7" s="13">
        <v>54</v>
      </c>
      <c r="E7" s="13">
        <v>92</v>
      </c>
      <c r="F7" s="13">
        <v>69</v>
      </c>
      <c r="G7" s="13">
        <v>71</v>
      </c>
      <c r="H7" s="13">
        <v>29</v>
      </c>
    </row>
    <row r="8" spans="1:8" ht="12.75">
      <c r="A8" s="8" t="s">
        <v>12</v>
      </c>
      <c r="B8" s="8">
        <f aca="true" t="shared" si="0" ref="B8:H8">B6-B7</f>
        <v>297</v>
      </c>
      <c r="C8" s="8">
        <f t="shared" si="0"/>
        <v>151</v>
      </c>
      <c r="D8" s="8">
        <f t="shared" si="0"/>
        <v>266</v>
      </c>
      <c r="E8" s="8">
        <f t="shared" si="0"/>
        <v>352</v>
      </c>
      <c r="F8" s="8">
        <f t="shared" si="0"/>
        <v>208</v>
      </c>
      <c r="G8" s="8">
        <f t="shared" si="0"/>
        <v>163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0.75</v>
      </c>
      <c r="C9" s="10">
        <f t="shared" si="1"/>
        <v>0.8579545454545454</v>
      </c>
      <c r="D9" s="10">
        <f t="shared" si="1"/>
        <v>0.83125</v>
      </c>
      <c r="E9" s="10">
        <f t="shared" si="1"/>
        <v>0.7927927927927928</v>
      </c>
      <c r="F9" s="10">
        <f t="shared" si="1"/>
        <v>0.7509025270758123</v>
      </c>
      <c r="G9" s="10">
        <f t="shared" si="1"/>
        <v>0.6965811965811965</v>
      </c>
      <c r="H9" s="10">
        <f t="shared" si="1"/>
        <v>0.8116883116883117</v>
      </c>
    </row>
    <row r="10" spans="1:8" ht="12.75">
      <c r="A10" s="9" t="s">
        <v>14</v>
      </c>
      <c r="B10" s="10">
        <f aca="true" t="shared" si="2" ref="B10:H10">B7/B6</f>
        <v>0.25</v>
      </c>
      <c r="C10" s="10">
        <f t="shared" si="2"/>
        <v>0.14204545454545456</v>
      </c>
      <c r="D10" s="10">
        <f t="shared" si="2"/>
        <v>0.16875</v>
      </c>
      <c r="E10" s="10">
        <f t="shared" si="2"/>
        <v>0.2072072072072072</v>
      </c>
      <c r="F10" s="10">
        <f t="shared" si="2"/>
        <v>0.2490974729241877</v>
      </c>
      <c r="G10" s="10">
        <f t="shared" si="2"/>
        <v>0.3034188034188034</v>
      </c>
      <c r="H10" s="10">
        <f t="shared" si="2"/>
        <v>0.18831168831168832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168</v>
      </c>
      <c r="D6" s="13">
        <f>D4*D5+15</f>
        <v>309</v>
      </c>
      <c r="E6" s="8">
        <f>E4*E5-8-8-9-13</f>
        <v>424</v>
      </c>
      <c r="F6" s="13">
        <f>F4*F5-9</f>
        <v>277</v>
      </c>
      <c r="G6" s="13">
        <f>G4*G5-9</f>
        <v>222</v>
      </c>
      <c r="H6" s="13">
        <f>H4*H5</f>
        <v>147</v>
      </c>
    </row>
    <row r="7" spans="1:9" ht="12.75">
      <c r="A7" s="8" t="s">
        <v>11</v>
      </c>
      <c r="B7" s="17">
        <v>60</v>
      </c>
      <c r="C7" s="17">
        <v>17</v>
      </c>
      <c r="D7" s="13">
        <v>20</v>
      </c>
      <c r="E7" s="13">
        <v>46</v>
      </c>
      <c r="F7" s="13">
        <v>18</v>
      </c>
      <c r="G7" s="13">
        <v>46</v>
      </c>
      <c r="H7" s="13">
        <v>18</v>
      </c>
      <c r="I7">
        <f>SUM(B7:H7)</f>
        <v>225</v>
      </c>
    </row>
    <row r="8" spans="1:8" ht="12.75">
      <c r="A8" s="8" t="s">
        <v>12</v>
      </c>
      <c r="B8" s="8">
        <f aca="true" t="shared" si="0" ref="B8:H8">B6-B7</f>
        <v>318</v>
      </c>
      <c r="C8" s="8">
        <f t="shared" si="0"/>
        <v>151</v>
      </c>
      <c r="D8" s="8">
        <f t="shared" si="0"/>
        <v>289</v>
      </c>
      <c r="E8" s="8">
        <f t="shared" si="0"/>
        <v>378</v>
      </c>
      <c r="F8" s="8">
        <f t="shared" si="0"/>
        <v>259</v>
      </c>
      <c r="G8" s="8">
        <f t="shared" si="0"/>
        <v>176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0.8412698412698413</v>
      </c>
      <c r="C9" s="10">
        <f t="shared" si="1"/>
        <v>0.8988095238095238</v>
      </c>
      <c r="D9" s="10">
        <f t="shared" si="1"/>
        <v>0.9352750809061489</v>
      </c>
      <c r="E9" s="10">
        <f t="shared" si="1"/>
        <v>0.8915094339622641</v>
      </c>
      <c r="F9" s="10">
        <f t="shared" si="1"/>
        <v>0.9350180505415162</v>
      </c>
      <c r="G9" s="10">
        <f t="shared" si="1"/>
        <v>0.7927927927927928</v>
      </c>
      <c r="H9" s="10">
        <f t="shared" si="1"/>
        <v>0.8775510204081632</v>
      </c>
    </row>
    <row r="10" spans="1:8" ht="12.75">
      <c r="A10" s="9" t="s">
        <v>14</v>
      </c>
      <c r="B10" s="10">
        <f aca="true" t="shared" si="2" ref="B10:H10">B7/B6</f>
        <v>0.15873015873015872</v>
      </c>
      <c r="C10" s="10">
        <f t="shared" si="2"/>
        <v>0.10119047619047619</v>
      </c>
      <c r="D10" s="10">
        <f t="shared" si="2"/>
        <v>0.06472491909385113</v>
      </c>
      <c r="E10" s="10">
        <f t="shared" si="2"/>
        <v>0.10849056603773585</v>
      </c>
      <c r="F10" s="10">
        <f t="shared" si="2"/>
        <v>0.06498194945848375</v>
      </c>
      <c r="G10" s="10">
        <f t="shared" si="2"/>
        <v>0.2072072072072072</v>
      </c>
      <c r="H10" s="10">
        <f t="shared" si="2"/>
        <v>0.12244897959183673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168</v>
      </c>
      <c r="D6" s="13">
        <f>D4*D5+12</f>
        <v>306</v>
      </c>
      <c r="E6" s="13">
        <f>E4*E5-8-8-13-8</f>
        <v>425</v>
      </c>
      <c r="F6" s="13">
        <f>F4*F5-8</f>
        <v>267</v>
      </c>
      <c r="G6" s="13">
        <f>G4*G5-8</f>
        <v>223</v>
      </c>
      <c r="H6" s="13">
        <f>H4*H5</f>
        <v>147</v>
      </c>
    </row>
    <row r="7" spans="1:9" ht="12.75">
      <c r="A7" s="8" t="s">
        <v>11</v>
      </c>
      <c r="B7" s="17">
        <v>51</v>
      </c>
      <c r="C7" s="17">
        <v>15</v>
      </c>
      <c r="D7" s="17">
        <v>37</v>
      </c>
      <c r="E7" s="17">
        <v>60</v>
      </c>
      <c r="F7" s="17">
        <v>21</v>
      </c>
      <c r="G7" s="17">
        <v>49</v>
      </c>
      <c r="H7" s="17">
        <v>21</v>
      </c>
      <c r="I7" s="19"/>
    </row>
    <row r="8" spans="1:8" ht="12.75">
      <c r="A8" s="8" t="s">
        <v>12</v>
      </c>
      <c r="B8" s="8">
        <f aca="true" t="shared" si="0" ref="B8:H8">B6-B7</f>
        <v>327</v>
      </c>
      <c r="C8" s="8">
        <f t="shared" si="0"/>
        <v>153</v>
      </c>
      <c r="D8" s="8">
        <f t="shared" si="0"/>
        <v>269</v>
      </c>
      <c r="E8" s="8">
        <f t="shared" si="0"/>
        <v>365</v>
      </c>
      <c r="F8" s="8">
        <f t="shared" si="0"/>
        <v>246</v>
      </c>
      <c r="G8" s="8">
        <f t="shared" si="0"/>
        <v>174</v>
      </c>
      <c r="H8" s="8">
        <f t="shared" si="0"/>
        <v>126</v>
      </c>
    </row>
    <row r="9" spans="1:8" ht="12.75">
      <c r="A9" s="9" t="s">
        <v>13</v>
      </c>
      <c r="B9" s="10">
        <f aca="true" t="shared" si="1" ref="B9:H9">B8/B6</f>
        <v>0.8650793650793651</v>
      </c>
      <c r="C9" s="10">
        <f t="shared" si="1"/>
        <v>0.9107142857142857</v>
      </c>
      <c r="D9" s="10">
        <f t="shared" si="1"/>
        <v>0.8790849673202614</v>
      </c>
      <c r="E9" s="10">
        <f t="shared" si="1"/>
        <v>0.8588235294117647</v>
      </c>
      <c r="F9" s="10">
        <f t="shared" si="1"/>
        <v>0.9213483146067416</v>
      </c>
      <c r="G9" s="10">
        <f t="shared" si="1"/>
        <v>0.7802690582959642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0.1349206349206349</v>
      </c>
      <c r="C10" s="10">
        <f t="shared" si="2"/>
        <v>0.08928571428571429</v>
      </c>
      <c r="D10" s="10">
        <f t="shared" si="2"/>
        <v>0.12091503267973856</v>
      </c>
      <c r="E10" s="10">
        <f t="shared" si="2"/>
        <v>0.1411764705882353</v>
      </c>
      <c r="F10" s="10">
        <f t="shared" si="2"/>
        <v>0.07865168539325842</v>
      </c>
      <c r="G10" s="10">
        <f t="shared" si="2"/>
        <v>0.21973094170403587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19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13">
        <f>D4*D5+12</f>
        <v>298</v>
      </c>
      <c r="E6" s="13">
        <f>E4*E5-9-9-12</f>
        <v>432</v>
      </c>
      <c r="F6" s="13">
        <f>F4*F5</f>
        <v>286</v>
      </c>
      <c r="G6" s="13">
        <f>G4*G5-9-12</f>
        <v>287</v>
      </c>
      <c r="H6" s="13">
        <f>H4*H5</f>
        <v>154</v>
      </c>
    </row>
    <row r="7" spans="1:8" ht="12.75">
      <c r="A7" s="8" t="s">
        <v>11</v>
      </c>
      <c r="B7" s="16">
        <v>69</v>
      </c>
      <c r="C7" s="8">
        <v>31</v>
      </c>
      <c r="D7" s="8">
        <v>54</v>
      </c>
      <c r="E7" s="8">
        <v>89</v>
      </c>
      <c r="F7" s="8">
        <v>49</v>
      </c>
      <c r="G7" s="8">
        <v>54</v>
      </c>
      <c r="H7" s="8">
        <v>21</v>
      </c>
    </row>
    <row r="8" spans="1:8" ht="12.75">
      <c r="A8" s="8" t="s">
        <v>12</v>
      </c>
      <c r="B8" s="8">
        <f aca="true" t="shared" si="0" ref="B8:H8">B6-B7</f>
        <v>327</v>
      </c>
      <c r="C8" s="8">
        <f t="shared" si="0"/>
        <v>145</v>
      </c>
      <c r="D8" s="8">
        <f t="shared" si="0"/>
        <v>244</v>
      </c>
      <c r="E8" s="8">
        <f t="shared" si="0"/>
        <v>343</v>
      </c>
      <c r="F8" s="8">
        <f t="shared" si="0"/>
        <v>237</v>
      </c>
      <c r="G8" s="8">
        <f t="shared" si="0"/>
        <v>233</v>
      </c>
      <c r="H8" s="8">
        <f t="shared" si="0"/>
        <v>133</v>
      </c>
    </row>
    <row r="9" spans="1:8" ht="12.75">
      <c r="A9" s="9" t="s">
        <v>13</v>
      </c>
      <c r="B9" s="10">
        <f aca="true" t="shared" si="1" ref="B9:H9">B8/B6</f>
        <v>0.8257575757575758</v>
      </c>
      <c r="C9" s="10">
        <f t="shared" si="1"/>
        <v>0.8238636363636364</v>
      </c>
      <c r="D9" s="10">
        <f t="shared" si="1"/>
        <v>0.8187919463087249</v>
      </c>
      <c r="E9" s="10">
        <f t="shared" si="1"/>
        <v>0.7939814814814815</v>
      </c>
      <c r="F9" s="10">
        <f t="shared" si="1"/>
        <v>0.8286713286713286</v>
      </c>
      <c r="G9" s="10">
        <f t="shared" si="1"/>
        <v>0.8118466898954704</v>
      </c>
      <c r="H9" s="10">
        <f t="shared" si="1"/>
        <v>0.8636363636363636</v>
      </c>
    </row>
    <row r="10" spans="1:8" ht="12.75">
      <c r="A10" s="9" t="s">
        <v>14</v>
      </c>
      <c r="B10" s="10">
        <f aca="true" t="shared" si="2" ref="B10:H10">B7/B6</f>
        <v>0.17424242424242425</v>
      </c>
      <c r="C10" s="10">
        <f t="shared" si="2"/>
        <v>0.17613636363636365</v>
      </c>
      <c r="D10" s="10">
        <f t="shared" si="2"/>
        <v>0.18120805369127516</v>
      </c>
      <c r="E10" s="10">
        <f t="shared" si="2"/>
        <v>0.20601851851851852</v>
      </c>
      <c r="F10" s="10">
        <f t="shared" si="2"/>
        <v>0.17132867132867133</v>
      </c>
      <c r="G10" s="10">
        <f t="shared" si="2"/>
        <v>0.18815331010452963</v>
      </c>
      <c r="H10" s="10">
        <f t="shared" si="2"/>
        <v>0.13636363636363635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4" sqref="F13:F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6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18</v>
      </c>
      <c r="C5" s="13">
        <v>8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360</v>
      </c>
      <c r="C6" s="13">
        <f>C4*C5</f>
        <v>160</v>
      </c>
      <c r="D6" s="13">
        <f>D4*D5+15</f>
        <v>295</v>
      </c>
      <c r="E6" s="13">
        <f>E4*E5-8-8-12-8</f>
        <v>404</v>
      </c>
      <c r="F6" s="13">
        <f>F4*F5-10</f>
        <v>265</v>
      </c>
      <c r="G6" s="13">
        <f>G4*G5-7</f>
        <v>213</v>
      </c>
      <c r="H6" s="13">
        <f>H4*H5</f>
        <v>140</v>
      </c>
    </row>
    <row r="7" spans="1:9" ht="12.75">
      <c r="A7" s="8" t="s">
        <v>11</v>
      </c>
      <c r="B7" s="17">
        <v>97</v>
      </c>
      <c r="C7" s="17">
        <v>35</v>
      </c>
      <c r="D7" s="17">
        <v>49</v>
      </c>
      <c r="E7" s="17">
        <v>67</v>
      </c>
      <c r="F7" s="17">
        <v>37</v>
      </c>
      <c r="G7" s="17">
        <v>56</v>
      </c>
      <c r="H7" s="17">
        <v>23</v>
      </c>
      <c r="I7" s="19"/>
    </row>
    <row r="8" spans="1:8" ht="12.75">
      <c r="A8" s="8" t="s">
        <v>12</v>
      </c>
      <c r="B8" s="8">
        <f aca="true" t="shared" si="0" ref="B8:H8">B6-B7</f>
        <v>263</v>
      </c>
      <c r="C8" s="8">
        <f t="shared" si="0"/>
        <v>125</v>
      </c>
      <c r="D8" s="8">
        <f t="shared" si="0"/>
        <v>246</v>
      </c>
      <c r="E8" s="8">
        <f t="shared" si="0"/>
        <v>337</v>
      </c>
      <c r="F8" s="8">
        <f t="shared" si="0"/>
        <v>228</v>
      </c>
      <c r="G8" s="8">
        <f t="shared" si="0"/>
        <v>157</v>
      </c>
      <c r="H8" s="8">
        <f t="shared" si="0"/>
        <v>117</v>
      </c>
    </row>
    <row r="9" spans="1:8" ht="12.75">
      <c r="A9" s="9" t="s">
        <v>13</v>
      </c>
      <c r="B9" s="10">
        <f aca="true" t="shared" si="1" ref="B9:H9">B8/B6</f>
        <v>0.7305555555555555</v>
      </c>
      <c r="C9" s="10">
        <f t="shared" si="1"/>
        <v>0.78125</v>
      </c>
      <c r="D9" s="10">
        <f t="shared" si="1"/>
        <v>0.8338983050847457</v>
      </c>
      <c r="E9" s="10">
        <f t="shared" si="1"/>
        <v>0.8341584158415841</v>
      </c>
      <c r="F9" s="10">
        <f t="shared" si="1"/>
        <v>0.8603773584905661</v>
      </c>
      <c r="G9" s="10">
        <f t="shared" si="1"/>
        <v>0.7370892018779343</v>
      </c>
      <c r="H9" s="10">
        <f t="shared" si="1"/>
        <v>0.8357142857142857</v>
      </c>
    </row>
    <row r="10" spans="1:8" ht="12.75">
      <c r="A10" s="9" t="s">
        <v>14</v>
      </c>
      <c r="B10" s="10">
        <f aca="true" t="shared" si="2" ref="B10:H10">B7/B6</f>
        <v>0.26944444444444443</v>
      </c>
      <c r="C10" s="10">
        <f t="shared" si="2"/>
        <v>0.21875</v>
      </c>
      <c r="D10" s="10">
        <f t="shared" si="2"/>
        <v>0.16610169491525423</v>
      </c>
      <c r="E10" s="10">
        <f t="shared" si="2"/>
        <v>0.16584158415841585</v>
      </c>
      <c r="F10" s="10">
        <f t="shared" si="2"/>
        <v>0.13962264150943396</v>
      </c>
      <c r="G10" s="10">
        <f t="shared" si="2"/>
        <v>0.26291079812206575</v>
      </c>
      <c r="H10" s="10">
        <f t="shared" si="2"/>
        <v>0.16428571428571428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147</v>
      </c>
      <c r="D6" s="13">
        <f>D4*D5+12</f>
        <v>306</v>
      </c>
      <c r="E6" s="13">
        <f>E4*E5-9-9-12-8</f>
        <v>424</v>
      </c>
      <c r="F6" s="13">
        <f>F4*F5-7</f>
        <v>268</v>
      </c>
      <c r="G6" s="13">
        <f>G4*G5-10</f>
        <v>221</v>
      </c>
      <c r="H6" s="13">
        <f>H4*H5</f>
        <v>147</v>
      </c>
    </row>
    <row r="7" spans="1:9" ht="12.75">
      <c r="A7" s="8" t="s">
        <v>11</v>
      </c>
      <c r="B7" s="17">
        <v>75</v>
      </c>
      <c r="C7" s="17">
        <v>13</v>
      </c>
      <c r="D7" s="17">
        <v>43</v>
      </c>
      <c r="E7" s="17">
        <v>67</v>
      </c>
      <c r="F7" s="17">
        <v>67</v>
      </c>
      <c r="G7" s="17">
        <v>58</v>
      </c>
      <c r="H7" s="17">
        <v>14</v>
      </c>
      <c r="I7" s="19"/>
    </row>
    <row r="8" spans="1:8" ht="12.75">
      <c r="A8" s="8" t="s">
        <v>12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263</v>
      </c>
      <c r="E8" s="8">
        <f t="shared" si="0"/>
        <v>357</v>
      </c>
      <c r="F8" s="8">
        <f t="shared" si="0"/>
        <v>201</v>
      </c>
      <c r="G8" s="8">
        <f t="shared" si="0"/>
        <v>163</v>
      </c>
      <c r="H8" s="8">
        <f t="shared" si="0"/>
        <v>133</v>
      </c>
    </row>
    <row r="9" spans="1:8" ht="12.75">
      <c r="A9" s="9" t="s">
        <v>13</v>
      </c>
      <c r="B9" s="10">
        <f aca="true" t="shared" si="1" ref="B9:H9">B8/B6</f>
        <v>0.8015873015873016</v>
      </c>
      <c r="C9" s="10">
        <f t="shared" si="1"/>
        <v>0.9115646258503401</v>
      </c>
      <c r="D9" s="10">
        <f t="shared" si="1"/>
        <v>0.8594771241830066</v>
      </c>
      <c r="E9" s="10">
        <f t="shared" si="1"/>
        <v>0.8419811320754716</v>
      </c>
      <c r="F9" s="10">
        <f t="shared" si="1"/>
        <v>0.75</v>
      </c>
      <c r="G9" s="10">
        <f t="shared" si="1"/>
        <v>0.7375565610859729</v>
      </c>
      <c r="H9" s="10">
        <f t="shared" si="1"/>
        <v>0.9047619047619048</v>
      </c>
    </row>
    <row r="10" spans="1:9" ht="12.75">
      <c r="A10" s="9" t="s">
        <v>14</v>
      </c>
      <c r="B10" s="10">
        <f aca="true" t="shared" si="2" ref="B10:H10">B7/B6</f>
        <v>0.1984126984126984</v>
      </c>
      <c r="C10" s="10">
        <f t="shared" si="2"/>
        <v>0.08843537414965986</v>
      </c>
      <c r="D10" s="10">
        <f t="shared" si="2"/>
        <v>0.14052287581699346</v>
      </c>
      <c r="E10" s="10">
        <f t="shared" si="2"/>
        <v>0.1580188679245283</v>
      </c>
      <c r="F10" s="10">
        <f t="shared" si="2"/>
        <v>0.25</v>
      </c>
      <c r="G10" s="10">
        <f t="shared" si="2"/>
        <v>0.26244343891402716</v>
      </c>
      <c r="H10" s="10">
        <f t="shared" si="2"/>
        <v>0.09523809523809523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378</v>
      </c>
      <c r="C6" s="13">
        <f>C4*C5</f>
        <v>147</v>
      </c>
      <c r="D6" s="13">
        <f>D4*D5+12</f>
        <v>306</v>
      </c>
      <c r="E6" s="13">
        <f>E4*E5-8-8-13-8</f>
        <v>425</v>
      </c>
      <c r="F6" s="13">
        <f>F4*F5-8</f>
        <v>267</v>
      </c>
      <c r="G6" s="13">
        <f>G4*G5-8</f>
        <v>223</v>
      </c>
      <c r="H6" s="13">
        <f>H4*H5</f>
        <v>147</v>
      </c>
    </row>
    <row r="7" spans="1:9" ht="12.75">
      <c r="A7" s="8" t="s">
        <v>11</v>
      </c>
      <c r="B7" s="17">
        <v>55</v>
      </c>
      <c r="C7" s="17">
        <v>7</v>
      </c>
      <c r="D7" s="17">
        <v>27</v>
      </c>
      <c r="E7" s="17">
        <v>70</v>
      </c>
      <c r="F7" s="17">
        <v>32</v>
      </c>
      <c r="G7" s="17">
        <v>44</v>
      </c>
      <c r="H7" s="17">
        <v>20</v>
      </c>
      <c r="I7" s="19"/>
    </row>
    <row r="8" spans="1:8" ht="12.75">
      <c r="A8" s="8" t="s">
        <v>12</v>
      </c>
      <c r="B8" s="8">
        <f aca="true" t="shared" si="0" ref="B8:H8">B6-B7</f>
        <v>323</v>
      </c>
      <c r="C8" s="8">
        <f t="shared" si="0"/>
        <v>140</v>
      </c>
      <c r="D8" s="8">
        <f t="shared" si="0"/>
        <v>279</v>
      </c>
      <c r="E8" s="8">
        <f t="shared" si="0"/>
        <v>355</v>
      </c>
      <c r="F8" s="8">
        <f t="shared" si="0"/>
        <v>235</v>
      </c>
      <c r="G8" s="8">
        <f t="shared" si="0"/>
        <v>179</v>
      </c>
      <c r="H8" s="8">
        <f t="shared" si="0"/>
        <v>127</v>
      </c>
    </row>
    <row r="9" spans="1:8" ht="12.75">
      <c r="A9" s="9" t="s">
        <v>13</v>
      </c>
      <c r="B9" s="10">
        <f aca="true" t="shared" si="1" ref="B9:H9">B8/B6</f>
        <v>0.8544973544973545</v>
      </c>
      <c r="C9" s="10">
        <f t="shared" si="1"/>
        <v>0.9523809523809523</v>
      </c>
      <c r="D9" s="10">
        <f t="shared" si="1"/>
        <v>0.9117647058823529</v>
      </c>
      <c r="E9" s="10">
        <f t="shared" si="1"/>
        <v>0.8352941176470589</v>
      </c>
      <c r="F9" s="10">
        <f t="shared" si="1"/>
        <v>0.8801498127340824</v>
      </c>
      <c r="G9" s="10">
        <f t="shared" si="1"/>
        <v>0.8026905829596412</v>
      </c>
      <c r="H9" s="10">
        <f t="shared" si="1"/>
        <v>0.8639455782312925</v>
      </c>
    </row>
    <row r="10" spans="1:9" ht="12.75">
      <c r="A10" s="9" t="s">
        <v>14</v>
      </c>
      <c r="B10" s="10">
        <f aca="true" t="shared" si="2" ref="B10:H10">B7/B6</f>
        <v>0.1455026455026455</v>
      </c>
      <c r="C10" s="10">
        <f t="shared" si="2"/>
        <v>0.047619047619047616</v>
      </c>
      <c r="D10" s="10">
        <f t="shared" si="2"/>
        <v>0.08823529411764706</v>
      </c>
      <c r="E10" s="10">
        <f t="shared" si="2"/>
        <v>0.16470588235294117</v>
      </c>
      <c r="F10" s="10">
        <f t="shared" si="2"/>
        <v>0.1198501872659176</v>
      </c>
      <c r="G10" s="10">
        <f t="shared" si="2"/>
        <v>0.19730941704035873</v>
      </c>
      <c r="H10" s="10">
        <f t="shared" si="2"/>
        <v>0.1360544217687075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49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13">
        <v>18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396</v>
      </c>
      <c r="C6" s="13">
        <f>C4*C5</f>
        <v>154</v>
      </c>
      <c r="D6" s="13">
        <f>D4*D5+15</f>
        <v>323</v>
      </c>
      <c r="E6" s="13">
        <f>E4*E5-9-9-13-9</f>
        <v>444</v>
      </c>
      <c r="F6" s="13">
        <f>F4*F5-10</f>
        <v>287</v>
      </c>
      <c r="G6" s="13">
        <f>G4*G5-8</f>
        <v>234</v>
      </c>
      <c r="H6" s="13">
        <f>H4*H5</f>
        <v>154</v>
      </c>
    </row>
    <row r="7" spans="1:9" ht="12.75">
      <c r="A7" s="8" t="s">
        <v>11</v>
      </c>
      <c r="B7" s="17">
        <v>58</v>
      </c>
      <c r="C7" s="17">
        <v>15</v>
      </c>
      <c r="D7" s="17">
        <v>25</v>
      </c>
      <c r="E7" s="17">
        <v>56</v>
      </c>
      <c r="F7" s="17">
        <v>10</v>
      </c>
      <c r="G7" s="17">
        <v>23</v>
      </c>
      <c r="H7" s="17">
        <v>22</v>
      </c>
      <c r="I7" s="19"/>
    </row>
    <row r="8" spans="1:8" ht="12.75">
      <c r="A8" s="8" t="s">
        <v>12</v>
      </c>
      <c r="B8" s="8">
        <f aca="true" t="shared" si="0" ref="B8:H8">B6-B7</f>
        <v>338</v>
      </c>
      <c r="C8" s="8">
        <f t="shared" si="0"/>
        <v>139</v>
      </c>
      <c r="D8" s="8">
        <f t="shared" si="0"/>
        <v>298</v>
      </c>
      <c r="E8" s="8">
        <f t="shared" si="0"/>
        <v>388</v>
      </c>
      <c r="F8" s="8">
        <f t="shared" si="0"/>
        <v>277</v>
      </c>
      <c r="G8" s="8">
        <f t="shared" si="0"/>
        <v>211</v>
      </c>
      <c r="H8" s="8">
        <f t="shared" si="0"/>
        <v>132</v>
      </c>
    </row>
    <row r="9" spans="1:8" ht="12.75">
      <c r="A9" s="9" t="s">
        <v>13</v>
      </c>
      <c r="B9" s="10">
        <f aca="true" t="shared" si="1" ref="B9:H9">B8/B6</f>
        <v>0.8535353535353535</v>
      </c>
      <c r="C9" s="10">
        <f t="shared" si="1"/>
        <v>0.9025974025974026</v>
      </c>
      <c r="D9" s="10">
        <f t="shared" si="1"/>
        <v>0.9226006191950464</v>
      </c>
      <c r="E9" s="10">
        <f t="shared" si="1"/>
        <v>0.8738738738738738</v>
      </c>
      <c r="F9" s="10">
        <f t="shared" si="1"/>
        <v>0.9651567944250871</v>
      </c>
      <c r="G9" s="10">
        <f t="shared" si="1"/>
        <v>0.9017094017094017</v>
      </c>
      <c r="H9" s="10">
        <f t="shared" si="1"/>
        <v>0.8571428571428571</v>
      </c>
    </row>
    <row r="10" spans="1:9" ht="12.75">
      <c r="A10" s="9" t="s">
        <v>14</v>
      </c>
      <c r="B10" s="10">
        <f aca="true" t="shared" si="2" ref="B10:H10">B7/B6</f>
        <v>0.14646464646464646</v>
      </c>
      <c r="C10" s="10">
        <f t="shared" si="2"/>
        <v>0.09740259740259741</v>
      </c>
      <c r="D10" s="10">
        <f t="shared" si="2"/>
        <v>0.07739938080495357</v>
      </c>
      <c r="E10" s="10">
        <f t="shared" si="2"/>
        <v>0.12612612612612611</v>
      </c>
      <c r="F10" s="10">
        <f t="shared" si="2"/>
        <v>0.03484320557491289</v>
      </c>
      <c r="G10" s="10">
        <f t="shared" si="2"/>
        <v>0.09829059829059829</v>
      </c>
      <c r="H10" s="10">
        <f t="shared" si="2"/>
        <v>0.14285714285714285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19</v>
      </c>
      <c r="C4" s="17">
        <v>19</v>
      </c>
      <c r="D4" s="17">
        <v>19</v>
      </c>
      <c r="E4" s="16">
        <v>19</v>
      </c>
      <c r="F4" s="16">
        <v>23</v>
      </c>
      <c r="G4" s="16">
        <v>19</v>
      </c>
      <c r="H4" s="16">
        <v>19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323</v>
      </c>
      <c r="C6" s="13">
        <f>C4*C5</f>
        <v>133</v>
      </c>
      <c r="D6" s="13">
        <f>D4*D5+12</f>
        <v>278</v>
      </c>
      <c r="E6" s="13">
        <f>E4*E5-8-8-11-8</f>
        <v>383</v>
      </c>
      <c r="F6" s="13">
        <f>F4*F5-8</f>
        <v>245</v>
      </c>
      <c r="G6" s="13">
        <f>G4*G5-8</f>
        <v>201</v>
      </c>
      <c r="H6" s="13">
        <f>H4*H5</f>
        <v>133</v>
      </c>
    </row>
    <row r="7" spans="1:9" ht="12.75">
      <c r="A7" s="8" t="s">
        <v>11</v>
      </c>
      <c r="B7" s="17">
        <v>61</v>
      </c>
      <c r="C7" s="17">
        <v>18</v>
      </c>
      <c r="D7" s="17">
        <v>33</v>
      </c>
      <c r="E7" s="17">
        <v>59</v>
      </c>
      <c r="F7" s="17">
        <v>34</v>
      </c>
      <c r="G7" s="17">
        <v>28</v>
      </c>
      <c r="H7" s="17">
        <v>13</v>
      </c>
      <c r="I7" s="19"/>
    </row>
    <row r="8" spans="1:8" ht="12.75">
      <c r="A8" s="8" t="s">
        <v>12</v>
      </c>
      <c r="B8" s="8">
        <f aca="true" t="shared" si="0" ref="B8:H8">B6-B7</f>
        <v>262</v>
      </c>
      <c r="C8" s="8">
        <f t="shared" si="0"/>
        <v>115</v>
      </c>
      <c r="D8" s="8">
        <f t="shared" si="0"/>
        <v>245</v>
      </c>
      <c r="E8" s="8">
        <f t="shared" si="0"/>
        <v>324</v>
      </c>
      <c r="F8" s="8">
        <f t="shared" si="0"/>
        <v>211</v>
      </c>
      <c r="G8" s="8">
        <f t="shared" si="0"/>
        <v>173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0.8111455108359134</v>
      </c>
      <c r="C9" s="10">
        <f t="shared" si="1"/>
        <v>0.8646616541353384</v>
      </c>
      <c r="D9" s="10">
        <f t="shared" si="1"/>
        <v>0.8812949640287769</v>
      </c>
      <c r="E9" s="10">
        <f t="shared" si="1"/>
        <v>0.8459530026109661</v>
      </c>
      <c r="F9" s="10">
        <f t="shared" si="1"/>
        <v>0.8612244897959184</v>
      </c>
      <c r="G9" s="10">
        <f t="shared" si="1"/>
        <v>0.8606965174129353</v>
      </c>
      <c r="H9" s="10">
        <f t="shared" si="1"/>
        <v>0.9022556390977443</v>
      </c>
    </row>
    <row r="10" spans="1:9" ht="12.75">
      <c r="A10" s="9" t="s">
        <v>14</v>
      </c>
      <c r="B10" s="10">
        <f aca="true" t="shared" si="2" ref="B10:H10">B7/B6</f>
        <v>0.18885448916408668</v>
      </c>
      <c r="C10" s="10">
        <f t="shared" si="2"/>
        <v>0.13533834586466165</v>
      </c>
      <c r="D10" s="10">
        <f t="shared" si="2"/>
        <v>0.11870503597122302</v>
      </c>
      <c r="E10" s="10">
        <f t="shared" si="2"/>
        <v>0.15404699738903394</v>
      </c>
      <c r="F10" s="10">
        <f t="shared" si="2"/>
        <v>0.13877551020408163</v>
      </c>
      <c r="G10" s="10">
        <f t="shared" si="2"/>
        <v>0.13930348258706468</v>
      </c>
      <c r="H10" s="10">
        <f t="shared" si="2"/>
        <v>0.09774436090225563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6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11</v>
      </c>
      <c r="H5" s="8">
        <v>7</v>
      </c>
    </row>
    <row r="6" spans="1:8" ht="12.75">
      <c r="A6" s="8" t="s">
        <v>10</v>
      </c>
      <c r="B6" s="13">
        <f>B4*B5</f>
        <v>374</v>
      </c>
      <c r="C6" s="13">
        <f>C4*C5</f>
        <v>154</v>
      </c>
      <c r="D6" s="13">
        <f>D4*D5+12</f>
        <v>320</v>
      </c>
      <c r="E6" s="13">
        <f>E4*E5-9-9-13-8</f>
        <v>445</v>
      </c>
      <c r="F6" s="13">
        <f>F4*F5-8</f>
        <v>278</v>
      </c>
      <c r="G6" s="13">
        <f>G4*G5-8</f>
        <v>234</v>
      </c>
      <c r="H6" s="13">
        <f>H4*H5</f>
        <v>154</v>
      </c>
    </row>
    <row r="7" spans="1:9" ht="12.75">
      <c r="A7" s="8" t="s">
        <v>11</v>
      </c>
      <c r="B7" s="17">
        <v>57</v>
      </c>
      <c r="C7" s="17">
        <v>24</v>
      </c>
      <c r="D7" s="17">
        <v>31</v>
      </c>
      <c r="E7" s="17">
        <v>71</v>
      </c>
      <c r="F7" s="17">
        <v>19</v>
      </c>
      <c r="G7" s="17">
        <v>43</v>
      </c>
      <c r="H7" s="17">
        <v>23</v>
      </c>
      <c r="I7" s="19"/>
    </row>
    <row r="8" spans="1:8" ht="12.75">
      <c r="A8" s="8" t="s">
        <v>12</v>
      </c>
      <c r="B8" s="8">
        <f aca="true" t="shared" si="0" ref="B8:H8">B6-B7</f>
        <v>317</v>
      </c>
      <c r="C8" s="8">
        <f t="shared" si="0"/>
        <v>130</v>
      </c>
      <c r="D8" s="8">
        <f t="shared" si="0"/>
        <v>289</v>
      </c>
      <c r="E8" s="8">
        <f t="shared" si="0"/>
        <v>374</v>
      </c>
      <c r="F8" s="8">
        <f t="shared" si="0"/>
        <v>259</v>
      </c>
      <c r="G8" s="8">
        <f t="shared" si="0"/>
        <v>191</v>
      </c>
      <c r="H8" s="8">
        <f t="shared" si="0"/>
        <v>131</v>
      </c>
    </row>
    <row r="9" spans="1:8" ht="12.75">
      <c r="A9" s="9" t="s">
        <v>13</v>
      </c>
      <c r="B9" s="10">
        <f aca="true" t="shared" si="1" ref="B9:H9">B8/B6</f>
        <v>0.8475935828877005</v>
      </c>
      <c r="C9" s="10">
        <f t="shared" si="1"/>
        <v>0.8441558441558441</v>
      </c>
      <c r="D9" s="10">
        <f t="shared" si="1"/>
        <v>0.903125</v>
      </c>
      <c r="E9" s="10">
        <f t="shared" si="1"/>
        <v>0.8404494382022472</v>
      </c>
      <c r="F9" s="10">
        <f t="shared" si="1"/>
        <v>0.9316546762589928</v>
      </c>
      <c r="G9" s="10">
        <f t="shared" si="1"/>
        <v>0.8162393162393162</v>
      </c>
      <c r="H9" s="10">
        <f t="shared" si="1"/>
        <v>0.8506493506493507</v>
      </c>
    </row>
    <row r="10" spans="1:9" ht="12.75">
      <c r="A10" s="9" t="s">
        <v>14</v>
      </c>
      <c r="B10" s="10">
        <f aca="true" t="shared" si="2" ref="B10:H10">B7/B6</f>
        <v>0.15240641711229946</v>
      </c>
      <c r="C10" s="10">
        <f t="shared" si="2"/>
        <v>0.15584415584415584</v>
      </c>
      <c r="D10" s="10">
        <f t="shared" si="2"/>
        <v>0.096875</v>
      </c>
      <c r="E10" s="10">
        <f t="shared" si="2"/>
        <v>0.15955056179775282</v>
      </c>
      <c r="F10" s="10">
        <f t="shared" si="2"/>
        <v>0.0683453237410072</v>
      </c>
      <c r="G10" s="10">
        <f t="shared" si="2"/>
        <v>0.18376068376068377</v>
      </c>
      <c r="H10" s="10">
        <f t="shared" si="2"/>
        <v>0.14935064935064934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7</v>
      </c>
      <c r="D5" s="13">
        <v>14</v>
      </c>
      <c r="E5" s="8">
        <v>22</v>
      </c>
      <c r="F5" s="8">
        <v>11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357</v>
      </c>
      <c r="C6" s="13">
        <f>C4*C5</f>
        <v>147</v>
      </c>
      <c r="D6" s="13">
        <f>D4*D5+12</f>
        <v>306</v>
      </c>
      <c r="E6" s="13">
        <f>E4*E5-8-8-13-9</f>
        <v>424</v>
      </c>
      <c r="F6" s="13">
        <f>F4*F5-9</f>
        <v>266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74</v>
      </c>
      <c r="C7" s="17">
        <v>10</v>
      </c>
      <c r="D7" s="17">
        <v>69</v>
      </c>
      <c r="E7" s="17">
        <v>74</v>
      </c>
      <c r="F7" s="17">
        <v>41</v>
      </c>
      <c r="G7" s="17">
        <v>41</v>
      </c>
      <c r="H7" s="17">
        <v>38</v>
      </c>
      <c r="I7" s="19"/>
    </row>
    <row r="8" spans="1:8" ht="12.75">
      <c r="A8" s="8" t="s">
        <v>12</v>
      </c>
      <c r="B8" s="8">
        <f aca="true" t="shared" si="0" ref="B8:H8">B6-B7</f>
        <v>283</v>
      </c>
      <c r="C8" s="8">
        <f t="shared" si="0"/>
        <v>137</v>
      </c>
      <c r="D8" s="8">
        <f t="shared" si="0"/>
        <v>237</v>
      </c>
      <c r="E8" s="8">
        <f t="shared" si="0"/>
        <v>350</v>
      </c>
      <c r="F8" s="8">
        <f t="shared" si="0"/>
        <v>225</v>
      </c>
      <c r="G8" s="8">
        <f t="shared" si="0"/>
        <v>161</v>
      </c>
      <c r="H8" s="8">
        <f t="shared" si="0"/>
        <v>109</v>
      </c>
    </row>
    <row r="9" spans="1:8" ht="12.75">
      <c r="A9" s="9" t="s">
        <v>13</v>
      </c>
      <c r="B9" s="10">
        <f aca="true" t="shared" si="1" ref="B9:H9">B8/B6</f>
        <v>0.7927170868347339</v>
      </c>
      <c r="C9" s="10">
        <f t="shared" si="1"/>
        <v>0.9319727891156463</v>
      </c>
      <c r="D9" s="10">
        <f t="shared" si="1"/>
        <v>0.7745098039215687</v>
      </c>
      <c r="E9" s="10">
        <f t="shared" si="1"/>
        <v>0.8254716981132075</v>
      </c>
      <c r="F9" s="10">
        <f t="shared" si="1"/>
        <v>0.8458646616541353</v>
      </c>
      <c r="G9" s="10">
        <f t="shared" si="1"/>
        <v>0.7970297029702971</v>
      </c>
      <c r="H9" s="10">
        <f t="shared" si="1"/>
        <v>0.7414965986394558</v>
      </c>
    </row>
    <row r="10" spans="1:9" ht="12.75">
      <c r="A10" s="9" t="s">
        <v>14</v>
      </c>
      <c r="B10" s="10">
        <f aca="true" t="shared" si="2" ref="B10:H10">B7/B6</f>
        <v>0.20728291316526612</v>
      </c>
      <c r="C10" s="10">
        <f t="shared" si="2"/>
        <v>0.06802721088435375</v>
      </c>
      <c r="D10" s="10">
        <f t="shared" si="2"/>
        <v>0.22549019607843138</v>
      </c>
      <c r="E10" s="10">
        <f t="shared" si="2"/>
        <v>0.17452830188679244</v>
      </c>
      <c r="F10" s="10">
        <f t="shared" si="2"/>
        <v>0.15413533834586465</v>
      </c>
      <c r="G10" s="10">
        <f t="shared" si="2"/>
        <v>0.20297029702970298</v>
      </c>
      <c r="H10" s="10">
        <f t="shared" si="2"/>
        <v>0.2585034013605442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8</v>
      </c>
      <c r="D5" s="13">
        <v>14</v>
      </c>
      <c r="E5" s="8">
        <v>22</v>
      </c>
      <c r="F5" s="8">
        <v>11</v>
      </c>
      <c r="G5" s="8">
        <v>9</v>
      </c>
      <c r="H5" s="8">
        <v>7</v>
      </c>
    </row>
    <row r="6" spans="1:8" ht="12.75">
      <c r="A6" s="8" t="s">
        <v>10</v>
      </c>
      <c r="B6" s="13">
        <f>B4*B5</f>
        <v>357</v>
      </c>
      <c r="C6" s="13">
        <f>C4*C5-10</f>
        <v>158</v>
      </c>
      <c r="D6" s="13">
        <f>D4*D5+12</f>
        <v>306</v>
      </c>
      <c r="E6" s="13">
        <f>E4*E5-9-9-13-9</f>
        <v>422</v>
      </c>
      <c r="F6" s="13">
        <f>F4*F5-8</f>
        <v>267</v>
      </c>
      <c r="G6" s="13">
        <f>G4*G5-8</f>
        <v>181</v>
      </c>
      <c r="H6" s="13">
        <f>H4*H5</f>
        <v>147</v>
      </c>
    </row>
    <row r="7" spans="1:9" ht="12.75">
      <c r="A7" s="8" t="s">
        <v>11</v>
      </c>
      <c r="B7" s="17">
        <v>84</v>
      </c>
      <c r="C7" s="17">
        <v>63</v>
      </c>
      <c r="D7" s="17">
        <v>94</v>
      </c>
      <c r="E7" s="17">
        <v>90</v>
      </c>
      <c r="F7" s="17">
        <v>36</v>
      </c>
      <c r="G7" s="17">
        <v>64</v>
      </c>
      <c r="H7" s="17">
        <v>58</v>
      </c>
      <c r="I7" s="19"/>
    </row>
    <row r="8" spans="1:8" ht="12.75">
      <c r="A8" s="8" t="s">
        <v>12</v>
      </c>
      <c r="B8" s="8">
        <f aca="true" t="shared" si="0" ref="B8:H8">B6-B7</f>
        <v>273</v>
      </c>
      <c r="C8" s="8">
        <f t="shared" si="0"/>
        <v>95</v>
      </c>
      <c r="D8" s="8">
        <f t="shared" si="0"/>
        <v>212</v>
      </c>
      <c r="E8" s="8">
        <f t="shared" si="0"/>
        <v>332</v>
      </c>
      <c r="F8" s="8">
        <f t="shared" si="0"/>
        <v>231</v>
      </c>
      <c r="G8" s="8">
        <f t="shared" si="0"/>
        <v>117</v>
      </c>
      <c r="H8" s="8">
        <f t="shared" si="0"/>
        <v>89</v>
      </c>
    </row>
    <row r="9" spans="1:8" ht="12.75">
      <c r="A9" s="9" t="s">
        <v>13</v>
      </c>
      <c r="B9" s="10">
        <f aca="true" t="shared" si="1" ref="B9:H9">B8/B6</f>
        <v>0.7647058823529411</v>
      </c>
      <c r="C9" s="10">
        <f t="shared" si="1"/>
        <v>0.6012658227848101</v>
      </c>
      <c r="D9" s="10">
        <f t="shared" si="1"/>
        <v>0.6928104575163399</v>
      </c>
      <c r="E9" s="10">
        <f t="shared" si="1"/>
        <v>0.7867298578199052</v>
      </c>
      <c r="F9" s="10">
        <f t="shared" si="1"/>
        <v>0.8651685393258427</v>
      </c>
      <c r="G9" s="10">
        <f t="shared" si="1"/>
        <v>0.6464088397790055</v>
      </c>
      <c r="H9" s="10">
        <f t="shared" si="1"/>
        <v>0.6054421768707483</v>
      </c>
    </row>
    <row r="10" spans="1:9" ht="12.75">
      <c r="A10" s="9" t="s">
        <v>14</v>
      </c>
      <c r="B10" s="10">
        <f aca="true" t="shared" si="2" ref="B10:H10">B7/B6</f>
        <v>0.23529411764705882</v>
      </c>
      <c r="C10" s="10">
        <f t="shared" si="2"/>
        <v>0.3987341772151899</v>
      </c>
      <c r="D10" s="10">
        <f t="shared" si="2"/>
        <v>0.30718954248366015</v>
      </c>
      <c r="E10" s="10">
        <f t="shared" si="2"/>
        <v>0.2132701421800948</v>
      </c>
      <c r="F10" s="10">
        <f t="shared" si="2"/>
        <v>0.1348314606741573</v>
      </c>
      <c r="G10" s="10">
        <f t="shared" si="2"/>
        <v>0.35359116022099446</v>
      </c>
      <c r="H10" s="10">
        <f t="shared" si="2"/>
        <v>0.3945578231292517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 thickBot="1">
      <c r="A2" s="44" t="s">
        <v>54</v>
      </c>
      <c r="B2" s="45"/>
      <c r="C2" s="45"/>
      <c r="D2" s="45"/>
      <c r="E2" s="45"/>
      <c r="F2" s="45"/>
      <c r="G2" s="45"/>
      <c r="H2" s="46"/>
      <c r="I2" s="3"/>
      <c r="J2" s="3"/>
      <c r="K2" s="3"/>
      <c r="L2" s="3"/>
      <c r="M2" s="3"/>
    </row>
    <row r="3" spans="1:12" ht="46.5" customHeight="1">
      <c r="A3" s="30"/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2" t="s">
        <v>6</v>
      </c>
      <c r="H3" s="33" t="s">
        <v>7</v>
      </c>
      <c r="I3" s="7"/>
      <c r="J3" s="7"/>
      <c r="K3" s="7"/>
      <c r="L3" s="7"/>
    </row>
    <row r="4" spans="1:8" ht="12.75">
      <c r="A4" s="20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21">
        <v>22</v>
      </c>
    </row>
    <row r="5" spans="1:8" ht="12.75">
      <c r="A5" s="20" t="s">
        <v>9</v>
      </c>
      <c r="B5" s="13">
        <v>17</v>
      </c>
      <c r="C5" s="13">
        <v>8</v>
      </c>
      <c r="D5" s="13">
        <v>14</v>
      </c>
      <c r="E5" s="8">
        <v>22</v>
      </c>
      <c r="F5" s="8">
        <v>11</v>
      </c>
      <c r="G5" s="8">
        <v>9</v>
      </c>
      <c r="H5" s="22">
        <v>7</v>
      </c>
    </row>
    <row r="6" spans="1:8" ht="12.75">
      <c r="A6" s="20" t="s">
        <v>10</v>
      </c>
      <c r="B6" s="13">
        <f>B4*B5</f>
        <v>374</v>
      </c>
      <c r="C6" s="13">
        <f>C4*C5-8</f>
        <v>168</v>
      </c>
      <c r="D6" s="13">
        <f>D4*D5+12</f>
        <v>320</v>
      </c>
      <c r="E6" s="13">
        <f>E4*E5-9-9-13-9</f>
        <v>444</v>
      </c>
      <c r="F6" s="13">
        <f>F4*F5-9</f>
        <v>277</v>
      </c>
      <c r="G6" s="13">
        <f>G4*G5-9</f>
        <v>189</v>
      </c>
      <c r="H6" s="23">
        <f>H4*H5</f>
        <v>154</v>
      </c>
    </row>
    <row r="7" spans="1:9" ht="12.75">
      <c r="A7" s="20" t="s">
        <v>11</v>
      </c>
      <c r="B7" s="17">
        <v>141</v>
      </c>
      <c r="C7" s="17">
        <v>37</v>
      </c>
      <c r="D7" s="17">
        <v>79</v>
      </c>
      <c r="E7" s="17">
        <v>168</v>
      </c>
      <c r="F7" s="17">
        <v>44</v>
      </c>
      <c r="G7" s="17">
        <v>95</v>
      </c>
      <c r="H7" s="24">
        <v>59</v>
      </c>
      <c r="I7" s="19"/>
    </row>
    <row r="8" spans="1:8" ht="12.75">
      <c r="A8" s="20" t="s">
        <v>12</v>
      </c>
      <c r="B8" s="8">
        <f aca="true" t="shared" si="0" ref="B8:H8">B6-B7</f>
        <v>233</v>
      </c>
      <c r="C8" s="8">
        <f t="shared" si="0"/>
        <v>131</v>
      </c>
      <c r="D8" s="8">
        <f t="shared" si="0"/>
        <v>241</v>
      </c>
      <c r="E8" s="8">
        <f t="shared" si="0"/>
        <v>276</v>
      </c>
      <c r="F8" s="8">
        <f t="shared" si="0"/>
        <v>233</v>
      </c>
      <c r="G8" s="8">
        <f t="shared" si="0"/>
        <v>94</v>
      </c>
      <c r="H8" s="22">
        <f t="shared" si="0"/>
        <v>95</v>
      </c>
    </row>
    <row r="9" spans="1:8" ht="12.75">
      <c r="A9" s="25" t="s">
        <v>13</v>
      </c>
      <c r="B9" s="10">
        <f aca="true" t="shared" si="1" ref="B9:H9">B8/B6</f>
        <v>0.6229946524064172</v>
      </c>
      <c r="C9" s="10">
        <f t="shared" si="1"/>
        <v>0.7797619047619048</v>
      </c>
      <c r="D9" s="10">
        <f t="shared" si="1"/>
        <v>0.753125</v>
      </c>
      <c r="E9" s="10">
        <f t="shared" si="1"/>
        <v>0.6216216216216216</v>
      </c>
      <c r="F9" s="10">
        <f t="shared" si="1"/>
        <v>0.8411552346570397</v>
      </c>
      <c r="G9" s="10">
        <f t="shared" si="1"/>
        <v>0.4973544973544973</v>
      </c>
      <c r="H9" s="26">
        <f t="shared" si="1"/>
        <v>0.6168831168831169</v>
      </c>
    </row>
    <row r="10" spans="1:9" ht="13.5" thickBot="1">
      <c r="A10" s="27" t="s">
        <v>14</v>
      </c>
      <c r="B10" s="28">
        <f aca="true" t="shared" si="2" ref="B10:H10">B7/B6</f>
        <v>0.3770053475935829</v>
      </c>
      <c r="C10" s="28">
        <f t="shared" si="2"/>
        <v>0.22023809523809523</v>
      </c>
      <c r="D10" s="28">
        <f t="shared" si="2"/>
        <v>0.246875</v>
      </c>
      <c r="E10" s="28">
        <f t="shared" si="2"/>
        <v>0.3783783783783784</v>
      </c>
      <c r="F10" s="28">
        <f t="shared" si="2"/>
        <v>0.1588447653429603</v>
      </c>
      <c r="G10" s="28">
        <f t="shared" si="2"/>
        <v>0.5026455026455027</v>
      </c>
      <c r="H10" s="29">
        <f t="shared" si="2"/>
        <v>0.38311688311688313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340</v>
      </c>
      <c r="C6" s="13">
        <f>C4*C5-8</f>
        <v>172</v>
      </c>
      <c r="D6" s="13">
        <f>D4*D5+12</f>
        <v>292</v>
      </c>
      <c r="E6" s="13">
        <f>E4*E5-8-8-8-12</f>
        <v>384</v>
      </c>
      <c r="F6" s="13">
        <f>F4*F5-8</f>
        <v>267</v>
      </c>
      <c r="G6" s="13">
        <f>G4*G5-8</f>
        <v>192</v>
      </c>
      <c r="H6" s="13">
        <f>H4*H5</f>
        <v>120</v>
      </c>
    </row>
    <row r="7" spans="1:9" ht="12.75">
      <c r="A7" s="8" t="s">
        <v>11</v>
      </c>
      <c r="B7" s="17">
        <v>71</v>
      </c>
      <c r="C7" s="17">
        <v>28</v>
      </c>
      <c r="D7" s="17">
        <v>54</v>
      </c>
      <c r="E7" s="17">
        <v>57</v>
      </c>
      <c r="F7" s="17">
        <v>75</v>
      </c>
      <c r="G7" s="17">
        <v>30</v>
      </c>
      <c r="H7" s="17">
        <v>35</v>
      </c>
      <c r="I7" s="19"/>
    </row>
    <row r="8" spans="1:8" ht="12.75">
      <c r="A8" s="8" t="s">
        <v>12</v>
      </c>
      <c r="B8" s="8">
        <f aca="true" t="shared" si="0" ref="B8:H8">B6-B7</f>
        <v>269</v>
      </c>
      <c r="C8" s="8">
        <f t="shared" si="0"/>
        <v>144</v>
      </c>
      <c r="D8" s="8">
        <f t="shared" si="0"/>
        <v>238</v>
      </c>
      <c r="E8" s="8">
        <f t="shared" si="0"/>
        <v>327</v>
      </c>
      <c r="F8" s="8">
        <f t="shared" si="0"/>
        <v>192</v>
      </c>
      <c r="G8" s="8">
        <f t="shared" si="0"/>
        <v>162</v>
      </c>
      <c r="H8" s="8">
        <f t="shared" si="0"/>
        <v>85</v>
      </c>
    </row>
    <row r="9" spans="1:8" ht="12.75">
      <c r="A9" s="9" t="s">
        <v>13</v>
      </c>
      <c r="B9" s="10">
        <f aca="true" t="shared" si="1" ref="B9:H9">B8/B6</f>
        <v>0.7911764705882353</v>
      </c>
      <c r="C9" s="10">
        <f t="shared" si="1"/>
        <v>0.8372093023255814</v>
      </c>
      <c r="D9" s="10">
        <f t="shared" si="1"/>
        <v>0.815068493150685</v>
      </c>
      <c r="E9" s="10">
        <f t="shared" si="1"/>
        <v>0.8515625</v>
      </c>
      <c r="F9" s="10">
        <f t="shared" si="1"/>
        <v>0.7191011235955056</v>
      </c>
      <c r="G9" s="10">
        <f t="shared" si="1"/>
        <v>0.84375</v>
      </c>
      <c r="H9" s="10">
        <f t="shared" si="1"/>
        <v>0.7083333333333334</v>
      </c>
    </row>
    <row r="10" spans="1:9" ht="12.75">
      <c r="A10" s="9" t="s">
        <v>14</v>
      </c>
      <c r="B10" s="10">
        <f aca="true" t="shared" si="2" ref="B10:H10">B7/B6</f>
        <v>0.2088235294117647</v>
      </c>
      <c r="C10" s="10">
        <f t="shared" si="2"/>
        <v>0.16279069767441862</v>
      </c>
      <c r="D10" s="10">
        <f t="shared" si="2"/>
        <v>0.18493150684931506</v>
      </c>
      <c r="E10" s="10">
        <f t="shared" si="2"/>
        <v>0.1484375</v>
      </c>
      <c r="F10" s="10">
        <f t="shared" si="2"/>
        <v>0.2808988764044944</v>
      </c>
      <c r="G10" s="10">
        <f t="shared" si="2"/>
        <v>0.15625</v>
      </c>
      <c r="H10" s="10">
        <f t="shared" si="2"/>
        <v>0.2916666666666667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20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16">
        <v>27</v>
      </c>
      <c r="G4" s="16">
        <v>22</v>
      </c>
      <c r="H4" s="16">
        <v>22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396</v>
      </c>
      <c r="C6" s="8">
        <f>C4*C5</f>
        <v>176</v>
      </c>
      <c r="D6" s="8">
        <f>D4*D5+15</f>
        <v>301</v>
      </c>
      <c r="E6" s="13">
        <f>E4*E5-9-9-15</f>
        <v>429</v>
      </c>
      <c r="F6" s="13">
        <f>F4*F5</f>
        <v>297</v>
      </c>
      <c r="G6" s="13">
        <f>G4*G5-10-13</f>
        <v>285</v>
      </c>
      <c r="H6" s="13">
        <f>H4*H5</f>
        <v>154</v>
      </c>
    </row>
    <row r="7" spans="1:8" ht="12.75">
      <c r="A7" s="8" t="s">
        <v>11</v>
      </c>
      <c r="B7" s="16">
        <v>66</v>
      </c>
      <c r="C7" s="8">
        <v>12</v>
      </c>
      <c r="D7" s="8">
        <v>28</v>
      </c>
      <c r="E7" s="8">
        <v>60</v>
      </c>
      <c r="F7" s="8">
        <v>26</v>
      </c>
      <c r="G7" s="8">
        <f>39+12</f>
        <v>51</v>
      </c>
      <c r="H7" s="8">
        <v>20</v>
      </c>
    </row>
    <row r="8" spans="1:8" ht="12.75">
      <c r="A8" s="8" t="s">
        <v>12</v>
      </c>
      <c r="B8" s="8">
        <f aca="true" t="shared" si="0" ref="B8:H8">B6-B7</f>
        <v>330</v>
      </c>
      <c r="C8" s="8">
        <f t="shared" si="0"/>
        <v>164</v>
      </c>
      <c r="D8" s="8">
        <f t="shared" si="0"/>
        <v>273</v>
      </c>
      <c r="E8" s="8">
        <f t="shared" si="0"/>
        <v>369</v>
      </c>
      <c r="F8" s="8">
        <f t="shared" si="0"/>
        <v>271</v>
      </c>
      <c r="G8" s="8">
        <f t="shared" si="0"/>
        <v>234</v>
      </c>
      <c r="H8" s="8">
        <f t="shared" si="0"/>
        <v>134</v>
      </c>
    </row>
    <row r="9" spans="1:8" ht="12.75">
      <c r="A9" s="9" t="s">
        <v>13</v>
      </c>
      <c r="B9" s="10">
        <f aca="true" t="shared" si="1" ref="B9:H9">B8/B6</f>
        <v>0.8333333333333334</v>
      </c>
      <c r="C9" s="10">
        <f t="shared" si="1"/>
        <v>0.9318181818181818</v>
      </c>
      <c r="D9" s="10">
        <f t="shared" si="1"/>
        <v>0.9069767441860465</v>
      </c>
      <c r="E9" s="10">
        <f t="shared" si="1"/>
        <v>0.8601398601398601</v>
      </c>
      <c r="F9" s="10">
        <f t="shared" si="1"/>
        <v>0.9124579124579124</v>
      </c>
      <c r="G9" s="10">
        <f t="shared" si="1"/>
        <v>0.8210526315789474</v>
      </c>
      <c r="H9" s="10">
        <f t="shared" si="1"/>
        <v>0.8701298701298701</v>
      </c>
    </row>
    <row r="10" spans="1:8" ht="12.75">
      <c r="A10" s="9" t="s">
        <v>14</v>
      </c>
      <c r="B10" s="10">
        <f aca="true" t="shared" si="2" ref="B10:H10">B7/B6</f>
        <v>0.16666666666666666</v>
      </c>
      <c r="C10" s="10">
        <f t="shared" si="2"/>
        <v>0.06818181818181818</v>
      </c>
      <c r="D10" s="10">
        <f t="shared" si="2"/>
        <v>0.09302325581395349</v>
      </c>
      <c r="E10" s="10">
        <f t="shared" si="2"/>
        <v>0.13986013986013987</v>
      </c>
      <c r="F10" s="10">
        <f t="shared" si="2"/>
        <v>0.08754208754208755</v>
      </c>
      <c r="G10" s="10">
        <f t="shared" si="2"/>
        <v>0.17894736842105263</v>
      </c>
      <c r="H10" s="10">
        <f t="shared" si="2"/>
        <v>0.12987012987012986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23</v>
      </c>
      <c r="C4" s="17">
        <v>23</v>
      </c>
      <c r="D4" s="17">
        <v>23</v>
      </c>
      <c r="E4" s="17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11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391</v>
      </c>
      <c r="C6" s="13">
        <f>C4*C5-10</f>
        <v>197</v>
      </c>
      <c r="D6" s="13">
        <f>D4*D5+12</f>
        <v>334</v>
      </c>
      <c r="E6" s="13">
        <f>E4*E5-9-9-9-14</f>
        <v>442</v>
      </c>
      <c r="F6" s="13">
        <f>F4*F5-8</f>
        <v>289</v>
      </c>
      <c r="G6" s="13">
        <f>G4*G5-9</f>
        <v>221</v>
      </c>
      <c r="H6" s="13">
        <f>H4*H5</f>
        <v>138</v>
      </c>
    </row>
    <row r="7" spans="1:9" ht="12.75">
      <c r="A7" s="8" t="s">
        <v>11</v>
      </c>
      <c r="B7" s="17">
        <v>51</v>
      </c>
      <c r="C7" s="17">
        <v>37</v>
      </c>
      <c r="D7" s="17">
        <v>31</v>
      </c>
      <c r="E7" s="17">
        <v>60</v>
      </c>
      <c r="F7" s="17">
        <v>35</v>
      </c>
      <c r="G7" s="17">
        <v>27</v>
      </c>
      <c r="H7" s="17">
        <v>46</v>
      </c>
      <c r="I7" s="19"/>
    </row>
    <row r="8" spans="1:8" ht="12.75">
      <c r="A8" s="8" t="s">
        <v>12</v>
      </c>
      <c r="B8" s="8">
        <f aca="true" t="shared" si="0" ref="B8:H8">B6-B7</f>
        <v>340</v>
      </c>
      <c r="C8" s="8">
        <f t="shared" si="0"/>
        <v>160</v>
      </c>
      <c r="D8" s="8">
        <f t="shared" si="0"/>
        <v>303</v>
      </c>
      <c r="E8" s="8">
        <f t="shared" si="0"/>
        <v>382</v>
      </c>
      <c r="F8" s="8">
        <f t="shared" si="0"/>
        <v>254</v>
      </c>
      <c r="G8" s="8">
        <f t="shared" si="0"/>
        <v>194</v>
      </c>
      <c r="H8" s="8">
        <f t="shared" si="0"/>
        <v>92</v>
      </c>
    </row>
    <row r="9" spans="1:8" ht="12.75">
      <c r="A9" s="9" t="s">
        <v>13</v>
      </c>
      <c r="B9" s="10">
        <f aca="true" t="shared" si="1" ref="B9:H9">B8/B6</f>
        <v>0.8695652173913043</v>
      </c>
      <c r="C9" s="10">
        <f t="shared" si="1"/>
        <v>0.8121827411167513</v>
      </c>
      <c r="D9" s="10">
        <f t="shared" si="1"/>
        <v>0.907185628742515</v>
      </c>
      <c r="E9" s="10">
        <f t="shared" si="1"/>
        <v>0.8642533936651584</v>
      </c>
      <c r="F9" s="10">
        <f t="shared" si="1"/>
        <v>0.8788927335640139</v>
      </c>
      <c r="G9" s="10">
        <f t="shared" si="1"/>
        <v>0.8778280542986425</v>
      </c>
      <c r="H9" s="10">
        <f t="shared" si="1"/>
        <v>0.6666666666666666</v>
      </c>
    </row>
    <row r="10" spans="1:9" ht="12.75">
      <c r="A10" s="9" t="s">
        <v>14</v>
      </c>
      <c r="B10" s="10">
        <f aca="true" t="shared" si="2" ref="B10:H10">B7/B6</f>
        <v>0.13043478260869565</v>
      </c>
      <c r="C10" s="10">
        <f t="shared" si="2"/>
        <v>0.18781725888324874</v>
      </c>
      <c r="D10" s="10">
        <f t="shared" si="2"/>
        <v>0.09281437125748503</v>
      </c>
      <c r="E10" s="10">
        <f t="shared" si="2"/>
        <v>0.13574660633484162</v>
      </c>
      <c r="F10" s="10">
        <f t="shared" si="2"/>
        <v>0.12110726643598616</v>
      </c>
      <c r="G10" s="10">
        <f t="shared" si="2"/>
        <v>0.12217194570135746</v>
      </c>
      <c r="H10" s="10">
        <f t="shared" si="2"/>
        <v>0.3333333333333333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21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357</v>
      </c>
      <c r="C6" s="13">
        <f>C4*C5-8</f>
        <v>181</v>
      </c>
      <c r="D6" s="13">
        <f>D4*D5+12</f>
        <v>306</v>
      </c>
      <c r="E6" s="13">
        <f>E4*E5-8-8-9-13</f>
        <v>403</v>
      </c>
      <c r="F6" s="13">
        <f>F4*F5-8+7</f>
        <v>224</v>
      </c>
      <c r="G6" s="13">
        <f>G4*G5-8</f>
        <v>202</v>
      </c>
      <c r="H6" s="13">
        <f>H4*H5</f>
        <v>126</v>
      </c>
    </row>
    <row r="7" spans="1:9" ht="12.75">
      <c r="A7" s="8" t="s">
        <v>11</v>
      </c>
      <c r="B7" s="17">
        <v>46</v>
      </c>
      <c r="C7" s="17">
        <v>13</v>
      </c>
      <c r="D7" s="17">
        <v>59</v>
      </c>
      <c r="E7" s="17">
        <v>88</v>
      </c>
      <c r="F7" s="17">
        <v>22</v>
      </c>
      <c r="G7" s="17">
        <v>31</v>
      </c>
      <c r="H7" s="17">
        <v>52</v>
      </c>
      <c r="I7" s="19"/>
    </row>
    <row r="8" spans="1:8" ht="12.75">
      <c r="A8" s="8" t="s">
        <v>12</v>
      </c>
      <c r="B8" s="8">
        <f aca="true" t="shared" si="0" ref="B8:H8">B6-B7</f>
        <v>311</v>
      </c>
      <c r="C8" s="8">
        <f t="shared" si="0"/>
        <v>168</v>
      </c>
      <c r="D8" s="8">
        <f t="shared" si="0"/>
        <v>247</v>
      </c>
      <c r="E8" s="8">
        <f t="shared" si="0"/>
        <v>315</v>
      </c>
      <c r="F8" s="8">
        <f t="shared" si="0"/>
        <v>202</v>
      </c>
      <c r="G8" s="8">
        <f t="shared" si="0"/>
        <v>171</v>
      </c>
      <c r="H8" s="8">
        <f t="shared" si="0"/>
        <v>74</v>
      </c>
    </row>
    <row r="9" spans="1:8" ht="12.75">
      <c r="A9" s="9" t="s">
        <v>13</v>
      </c>
      <c r="B9" s="10">
        <f aca="true" t="shared" si="1" ref="B9:H9">B8/B6</f>
        <v>0.8711484593837535</v>
      </c>
      <c r="C9" s="10">
        <f t="shared" si="1"/>
        <v>0.9281767955801105</v>
      </c>
      <c r="D9" s="10">
        <f t="shared" si="1"/>
        <v>0.8071895424836601</v>
      </c>
      <c r="E9" s="10">
        <f t="shared" si="1"/>
        <v>0.7816377171215881</v>
      </c>
      <c r="F9" s="10">
        <f t="shared" si="1"/>
        <v>0.9017857142857143</v>
      </c>
      <c r="G9" s="10">
        <f t="shared" si="1"/>
        <v>0.8465346534653465</v>
      </c>
      <c r="H9" s="10">
        <f t="shared" si="1"/>
        <v>0.5873015873015873</v>
      </c>
    </row>
    <row r="10" spans="1:9" ht="12.75">
      <c r="A10" s="9" t="s">
        <v>14</v>
      </c>
      <c r="B10" s="10">
        <f aca="true" t="shared" si="2" ref="B10:H10">B7/B6</f>
        <v>0.12885154061624648</v>
      </c>
      <c r="C10" s="10">
        <f t="shared" si="2"/>
        <v>0.0718232044198895</v>
      </c>
      <c r="D10" s="10">
        <f t="shared" si="2"/>
        <v>0.19281045751633988</v>
      </c>
      <c r="E10" s="10">
        <f t="shared" si="2"/>
        <v>0.21836228287841192</v>
      </c>
      <c r="F10" s="10">
        <f t="shared" si="2"/>
        <v>0.09821428571428571</v>
      </c>
      <c r="G10" s="10">
        <f t="shared" si="2"/>
        <v>0.15346534653465346</v>
      </c>
      <c r="H10" s="10">
        <f t="shared" si="2"/>
        <v>0.4126984126984127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19</v>
      </c>
      <c r="C4" s="17">
        <v>19</v>
      </c>
      <c r="D4" s="17">
        <v>19</v>
      </c>
      <c r="E4" s="17">
        <v>19</v>
      </c>
      <c r="F4" s="16">
        <v>23</v>
      </c>
      <c r="G4" s="16">
        <v>19</v>
      </c>
      <c r="H4" s="16">
        <v>19</v>
      </c>
    </row>
    <row r="5" spans="1:8" ht="12.75">
      <c r="A5" s="8" t="s">
        <v>9</v>
      </c>
      <c r="B5" s="13">
        <v>17</v>
      </c>
      <c r="C5" s="13">
        <v>9</v>
      </c>
      <c r="D5" s="13">
        <v>14</v>
      </c>
      <c r="E5" s="8">
        <v>20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323</v>
      </c>
      <c r="C6" s="13">
        <f>C4*C5-9-7</f>
        <v>155</v>
      </c>
      <c r="D6" s="13">
        <f>D4*D5+12</f>
        <v>278</v>
      </c>
      <c r="E6" s="13">
        <f>E4*E5-7-7-13</f>
        <v>353</v>
      </c>
      <c r="F6" s="13">
        <f>F4*F5-8</f>
        <v>199</v>
      </c>
      <c r="G6" s="13">
        <f>G4*G5-7</f>
        <v>183</v>
      </c>
      <c r="H6" s="13">
        <f>H4*H5</f>
        <v>114</v>
      </c>
    </row>
    <row r="7" spans="1:9" ht="12.75">
      <c r="A7" s="8" t="s">
        <v>11</v>
      </c>
      <c r="B7" s="17">
        <v>61</v>
      </c>
      <c r="C7" s="17">
        <v>31</v>
      </c>
      <c r="D7" s="17">
        <v>68</v>
      </c>
      <c r="E7" s="17">
        <v>83</v>
      </c>
      <c r="F7" s="17">
        <v>30</v>
      </c>
      <c r="G7" s="17">
        <v>52</v>
      </c>
      <c r="H7" s="17">
        <v>58</v>
      </c>
      <c r="I7" s="19"/>
    </row>
    <row r="8" spans="1:8" ht="12.75">
      <c r="A8" s="8" t="s">
        <v>12</v>
      </c>
      <c r="B8" s="8">
        <f aca="true" t="shared" si="0" ref="B8:H8">B6-B7</f>
        <v>262</v>
      </c>
      <c r="C8" s="8">
        <f t="shared" si="0"/>
        <v>124</v>
      </c>
      <c r="D8" s="8">
        <f t="shared" si="0"/>
        <v>210</v>
      </c>
      <c r="E8" s="8">
        <f t="shared" si="0"/>
        <v>270</v>
      </c>
      <c r="F8" s="8">
        <f t="shared" si="0"/>
        <v>169</v>
      </c>
      <c r="G8" s="8">
        <f t="shared" si="0"/>
        <v>131</v>
      </c>
      <c r="H8" s="8">
        <f t="shared" si="0"/>
        <v>56</v>
      </c>
    </row>
    <row r="9" spans="1:8" ht="12.75">
      <c r="A9" s="9" t="s">
        <v>13</v>
      </c>
      <c r="B9" s="10">
        <f aca="true" t="shared" si="1" ref="B9:H9">B8/B6</f>
        <v>0.8111455108359134</v>
      </c>
      <c r="C9" s="10">
        <f t="shared" si="1"/>
        <v>0.8</v>
      </c>
      <c r="D9" s="10">
        <f t="shared" si="1"/>
        <v>0.7553956834532374</v>
      </c>
      <c r="E9" s="10">
        <f t="shared" si="1"/>
        <v>0.7648725212464589</v>
      </c>
      <c r="F9" s="10">
        <f t="shared" si="1"/>
        <v>0.8492462311557789</v>
      </c>
      <c r="G9" s="10">
        <f t="shared" si="1"/>
        <v>0.7158469945355191</v>
      </c>
      <c r="H9" s="10">
        <f t="shared" si="1"/>
        <v>0.49122807017543857</v>
      </c>
    </row>
    <row r="10" spans="1:9" ht="12.75">
      <c r="A10" s="9" t="s">
        <v>14</v>
      </c>
      <c r="B10" s="10">
        <f aca="true" t="shared" si="2" ref="B10:H10">B7/B6</f>
        <v>0.18885448916408668</v>
      </c>
      <c r="C10" s="10">
        <f t="shared" si="2"/>
        <v>0.2</v>
      </c>
      <c r="D10" s="10">
        <f t="shared" si="2"/>
        <v>0.2446043165467626</v>
      </c>
      <c r="E10" s="10">
        <f t="shared" si="2"/>
        <v>0.23512747875354106</v>
      </c>
      <c r="F10" s="10">
        <f t="shared" si="2"/>
        <v>0.1507537688442211</v>
      </c>
      <c r="G10" s="10">
        <f t="shared" si="2"/>
        <v>0.28415300546448086</v>
      </c>
      <c r="H10" s="10">
        <f t="shared" si="2"/>
        <v>0.5087719298245614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8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352</v>
      </c>
      <c r="C6" s="13">
        <f>C4*C5-8-9</f>
        <v>159</v>
      </c>
      <c r="D6" s="13">
        <f>D4*D5</f>
        <v>110</v>
      </c>
      <c r="E6" s="13">
        <f>E4*E5-12-9+12</f>
        <v>607</v>
      </c>
      <c r="F6" s="13">
        <f>F4*F5-8</f>
        <v>226</v>
      </c>
      <c r="G6" s="13">
        <f>G4*G5-10</f>
        <v>210</v>
      </c>
      <c r="H6" s="13">
        <f>H4*H5</f>
        <v>154</v>
      </c>
    </row>
    <row r="7" spans="1:9" ht="12.75">
      <c r="A7" s="8" t="s">
        <v>11</v>
      </c>
      <c r="B7" s="17">
        <v>36</v>
      </c>
      <c r="C7" s="17">
        <v>15</v>
      </c>
      <c r="D7" s="17">
        <v>12</v>
      </c>
      <c r="E7" s="17">
        <v>39</v>
      </c>
      <c r="F7" s="17">
        <v>21</v>
      </c>
      <c r="G7" s="17">
        <v>45</v>
      </c>
      <c r="H7" s="17">
        <v>49</v>
      </c>
      <c r="I7" s="19"/>
    </row>
    <row r="8" spans="1:8" ht="12.75">
      <c r="A8" s="8" t="s">
        <v>12</v>
      </c>
      <c r="B8" s="8">
        <f aca="true" t="shared" si="0" ref="B8:H8">B6-B7</f>
        <v>316</v>
      </c>
      <c r="C8" s="8">
        <f t="shared" si="0"/>
        <v>144</v>
      </c>
      <c r="D8" s="8">
        <f t="shared" si="0"/>
        <v>98</v>
      </c>
      <c r="E8" s="8">
        <f t="shared" si="0"/>
        <v>568</v>
      </c>
      <c r="F8" s="8">
        <f t="shared" si="0"/>
        <v>205</v>
      </c>
      <c r="G8" s="8">
        <f t="shared" si="0"/>
        <v>165</v>
      </c>
      <c r="H8" s="8">
        <f t="shared" si="0"/>
        <v>105</v>
      </c>
    </row>
    <row r="9" spans="1:8" ht="12.75">
      <c r="A9" s="9" t="s">
        <v>13</v>
      </c>
      <c r="B9" s="10">
        <f aca="true" t="shared" si="1" ref="B9:H9">B8/B6</f>
        <v>0.8977272727272727</v>
      </c>
      <c r="C9" s="10">
        <f t="shared" si="1"/>
        <v>0.9056603773584906</v>
      </c>
      <c r="D9" s="10">
        <f t="shared" si="1"/>
        <v>0.8909090909090909</v>
      </c>
      <c r="E9" s="10">
        <f t="shared" si="1"/>
        <v>0.9357495881383855</v>
      </c>
      <c r="F9" s="10">
        <f t="shared" si="1"/>
        <v>0.9070796460176991</v>
      </c>
      <c r="G9" s="10">
        <f t="shared" si="1"/>
        <v>0.7857142857142857</v>
      </c>
      <c r="H9" s="10">
        <f t="shared" si="1"/>
        <v>0.6818181818181818</v>
      </c>
    </row>
    <row r="10" spans="1:9" ht="12.75">
      <c r="A10" s="9" t="s">
        <v>14</v>
      </c>
      <c r="B10" s="10">
        <f aca="true" t="shared" si="2" ref="B10:H10">B7/B6</f>
        <v>0.10227272727272728</v>
      </c>
      <c r="C10" s="10">
        <f t="shared" si="2"/>
        <v>0.09433962264150944</v>
      </c>
      <c r="D10" s="10">
        <f t="shared" si="2"/>
        <v>0.10909090909090909</v>
      </c>
      <c r="E10" s="10">
        <f t="shared" si="2"/>
        <v>0.0642504118616145</v>
      </c>
      <c r="F10" s="10">
        <f t="shared" si="2"/>
        <v>0.09292035398230089</v>
      </c>
      <c r="G10" s="10">
        <f t="shared" si="2"/>
        <v>0.21428571428571427</v>
      </c>
      <c r="H10" s="10">
        <f t="shared" si="2"/>
        <v>0.3181818181818182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59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8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C4*C5-8-8</f>
        <v>144</v>
      </c>
      <c r="D6" s="13">
        <f>D4*D5</f>
        <v>100</v>
      </c>
      <c r="E6" s="13">
        <f>E4*E5-12-8+12</f>
        <v>552</v>
      </c>
      <c r="F6" s="13">
        <f>F4*F5-12</f>
        <v>204</v>
      </c>
      <c r="G6" s="13">
        <f>G4*G5-8</f>
        <v>192</v>
      </c>
      <c r="H6" s="13">
        <f>H4*H5</f>
        <v>140</v>
      </c>
    </row>
    <row r="7" spans="1:9" ht="12.75">
      <c r="A7" s="8" t="s">
        <v>11</v>
      </c>
      <c r="B7" s="17">
        <v>31</v>
      </c>
      <c r="C7" s="17">
        <v>18</v>
      </c>
      <c r="D7" s="17">
        <v>18</v>
      </c>
      <c r="E7" s="17">
        <v>46</v>
      </c>
      <c r="F7" s="17">
        <v>23</v>
      </c>
      <c r="G7" s="17">
        <v>26</v>
      </c>
      <c r="H7" s="17">
        <v>47</v>
      </c>
      <c r="I7" s="19"/>
    </row>
    <row r="8" spans="1:8" ht="12.75">
      <c r="A8" s="8" t="s">
        <v>12</v>
      </c>
      <c r="B8" s="8">
        <f aca="true" t="shared" si="0" ref="B8:H8">B6-B7</f>
        <v>289</v>
      </c>
      <c r="C8" s="8">
        <f t="shared" si="0"/>
        <v>126</v>
      </c>
      <c r="D8" s="8">
        <f t="shared" si="0"/>
        <v>82</v>
      </c>
      <c r="E8" s="8">
        <f t="shared" si="0"/>
        <v>506</v>
      </c>
      <c r="F8" s="8">
        <f t="shared" si="0"/>
        <v>181</v>
      </c>
      <c r="G8" s="8">
        <f t="shared" si="0"/>
        <v>166</v>
      </c>
      <c r="H8" s="8">
        <f t="shared" si="0"/>
        <v>93</v>
      </c>
    </row>
    <row r="9" spans="1:8" ht="12.75">
      <c r="A9" s="9" t="s">
        <v>13</v>
      </c>
      <c r="B9" s="10">
        <f aca="true" t="shared" si="1" ref="B9:H9">B8/B6</f>
        <v>0.903125</v>
      </c>
      <c r="C9" s="10">
        <f t="shared" si="1"/>
        <v>0.875</v>
      </c>
      <c r="D9" s="10">
        <f t="shared" si="1"/>
        <v>0.82</v>
      </c>
      <c r="E9" s="10">
        <f t="shared" si="1"/>
        <v>0.9166666666666666</v>
      </c>
      <c r="F9" s="10">
        <f t="shared" si="1"/>
        <v>0.8872549019607843</v>
      </c>
      <c r="G9" s="10">
        <f t="shared" si="1"/>
        <v>0.8645833333333334</v>
      </c>
      <c r="H9" s="10">
        <f t="shared" si="1"/>
        <v>0.6642857142857143</v>
      </c>
    </row>
    <row r="10" spans="1:9" ht="12.75">
      <c r="A10" s="9" t="s">
        <v>14</v>
      </c>
      <c r="B10" s="10">
        <f aca="true" t="shared" si="2" ref="B10:H10">B7/B6</f>
        <v>0.096875</v>
      </c>
      <c r="C10" s="10">
        <f t="shared" si="2"/>
        <v>0.125</v>
      </c>
      <c r="D10" s="10">
        <f t="shared" si="2"/>
        <v>0.18</v>
      </c>
      <c r="E10" s="10">
        <f t="shared" si="2"/>
        <v>0.08333333333333333</v>
      </c>
      <c r="F10" s="10">
        <f t="shared" si="2"/>
        <v>0.11274509803921569</v>
      </c>
      <c r="G10" s="10">
        <f t="shared" si="2"/>
        <v>0.13541666666666666</v>
      </c>
      <c r="H10" s="10">
        <f t="shared" si="2"/>
        <v>0.3357142857142857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9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C4*C5-8-8</f>
        <v>173</v>
      </c>
      <c r="D6" s="13">
        <f>D4*D5</f>
        <v>105</v>
      </c>
      <c r="E6" s="13">
        <f>E4*E5-13-9+15</f>
        <v>581</v>
      </c>
      <c r="F6" s="13">
        <f>F4*F5-10</f>
        <v>224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37</v>
      </c>
      <c r="C7" s="17">
        <v>25</v>
      </c>
      <c r="D7" s="17">
        <v>9</v>
      </c>
      <c r="E7" s="17">
        <v>91</v>
      </c>
      <c r="F7" s="17">
        <v>24</v>
      </c>
      <c r="G7" s="17">
        <v>35</v>
      </c>
      <c r="H7" s="17">
        <v>39</v>
      </c>
      <c r="I7" s="19"/>
    </row>
    <row r="8" spans="1:8" ht="12.75">
      <c r="A8" s="8" t="s">
        <v>12</v>
      </c>
      <c r="B8" s="8">
        <f aca="true" t="shared" si="0" ref="B8:H8">B6-B7</f>
        <v>299</v>
      </c>
      <c r="C8" s="8">
        <f t="shared" si="0"/>
        <v>148</v>
      </c>
      <c r="D8" s="8">
        <f t="shared" si="0"/>
        <v>96</v>
      </c>
      <c r="E8" s="8">
        <f t="shared" si="0"/>
        <v>490</v>
      </c>
      <c r="F8" s="8">
        <f t="shared" si="0"/>
        <v>200</v>
      </c>
      <c r="G8" s="8">
        <f t="shared" si="0"/>
        <v>167</v>
      </c>
      <c r="H8" s="8">
        <f t="shared" si="0"/>
        <v>108</v>
      </c>
    </row>
    <row r="9" spans="1:8" ht="12.75">
      <c r="A9" s="9" t="s">
        <v>13</v>
      </c>
      <c r="B9" s="10">
        <f aca="true" t="shared" si="1" ref="B9:H9">B8/B6</f>
        <v>0.8898809523809523</v>
      </c>
      <c r="C9" s="10">
        <f t="shared" si="1"/>
        <v>0.8554913294797688</v>
      </c>
      <c r="D9" s="10">
        <f t="shared" si="1"/>
        <v>0.9142857142857143</v>
      </c>
      <c r="E9" s="10">
        <f t="shared" si="1"/>
        <v>0.8433734939759037</v>
      </c>
      <c r="F9" s="10">
        <f t="shared" si="1"/>
        <v>0.8928571428571429</v>
      </c>
      <c r="G9" s="10">
        <f t="shared" si="1"/>
        <v>0.8267326732673267</v>
      </c>
      <c r="H9" s="10">
        <f t="shared" si="1"/>
        <v>0.7346938775510204</v>
      </c>
    </row>
    <row r="10" spans="1:9" ht="12.75">
      <c r="A10" s="9" t="s">
        <v>14</v>
      </c>
      <c r="B10" s="10">
        <f aca="true" t="shared" si="2" ref="B10:H10">B7/B6</f>
        <v>0.11011904761904762</v>
      </c>
      <c r="C10" s="10">
        <f t="shared" si="2"/>
        <v>0.14450867052023122</v>
      </c>
      <c r="D10" s="10">
        <f t="shared" si="2"/>
        <v>0.08571428571428572</v>
      </c>
      <c r="E10" s="10">
        <f t="shared" si="2"/>
        <v>0.1566265060240964</v>
      </c>
      <c r="F10" s="10">
        <f t="shared" si="2"/>
        <v>0.10714285714285714</v>
      </c>
      <c r="G10" s="10">
        <f t="shared" si="2"/>
        <v>0.17326732673267325</v>
      </c>
      <c r="H10" s="10">
        <f t="shared" si="2"/>
        <v>0.2653061224489796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9</v>
      </c>
      <c r="D5" s="13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320</v>
      </c>
      <c r="C6" s="13">
        <f>C4*C5-8-7</f>
        <v>165</v>
      </c>
      <c r="D6" s="13">
        <f>D4*D5</f>
        <v>100</v>
      </c>
      <c r="E6" s="13">
        <f>E4*E5-12-8+12</f>
        <v>552</v>
      </c>
      <c r="F6" s="13">
        <f>F4*F5-8</f>
        <v>208</v>
      </c>
      <c r="G6" s="13">
        <f>G4*G5-7</f>
        <v>193</v>
      </c>
      <c r="H6" s="13">
        <f>H4*H5</f>
        <v>120</v>
      </c>
    </row>
    <row r="7" spans="1:9" ht="12.75">
      <c r="A7" s="8" t="s">
        <v>11</v>
      </c>
      <c r="B7" s="17">
        <v>45</v>
      </c>
      <c r="C7" s="17">
        <v>35</v>
      </c>
      <c r="D7" s="17">
        <v>14</v>
      </c>
      <c r="E7" s="17">
        <v>54</v>
      </c>
      <c r="F7" s="17">
        <v>13</v>
      </c>
      <c r="G7" s="17">
        <v>56</v>
      </c>
      <c r="H7" s="17">
        <v>25</v>
      </c>
      <c r="I7" s="19"/>
    </row>
    <row r="8" spans="1:8" ht="12.75">
      <c r="A8" s="8" t="s">
        <v>12</v>
      </c>
      <c r="B8" s="8">
        <f aca="true" t="shared" si="0" ref="B8:H8">B6-B7</f>
        <v>275</v>
      </c>
      <c r="C8" s="8">
        <f t="shared" si="0"/>
        <v>130</v>
      </c>
      <c r="D8" s="8">
        <f t="shared" si="0"/>
        <v>86</v>
      </c>
      <c r="E8" s="8">
        <f t="shared" si="0"/>
        <v>498</v>
      </c>
      <c r="F8" s="8">
        <f t="shared" si="0"/>
        <v>195</v>
      </c>
      <c r="G8" s="8">
        <f t="shared" si="0"/>
        <v>137</v>
      </c>
      <c r="H8" s="8">
        <f t="shared" si="0"/>
        <v>95</v>
      </c>
    </row>
    <row r="9" spans="1:8" ht="12.75">
      <c r="A9" s="9" t="s">
        <v>13</v>
      </c>
      <c r="B9" s="10">
        <f aca="true" t="shared" si="1" ref="B9:H9">B8/B6</f>
        <v>0.859375</v>
      </c>
      <c r="C9" s="10">
        <f t="shared" si="1"/>
        <v>0.7878787878787878</v>
      </c>
      <c r="D9" s="10">
        <f t="shared" si="1"/>
        <v>0.86</v>
      </c>
      <c r="E9" s="10">
        <f t="shared" si="1"/>
        <v>0.9021739130434783</v>
      </c>
      <c r="F9" s="10">
        <f t="shared" si="1"/>
        <v>0.9375</v>
      </c>
      <c r="G9" s="10">
        <f t="shared" si="1"/>
        <v>0.7098445595854922</v>
      </c>
      <c r="H9" s="10">
        <f t="shared" si="1"/>
        <v>0.7916666666666666</v>
      </c>
    </row>
    <row r="10" spans="1:9" ht="12.75">
      <c r="A10" s="9" t="s">
        <v>14</v>
      </c>
      <c r="B10" s="10">
        <f aca="true" t="shared" si="2" ref="B10:H10">B7/B6</f>
        <v>0.140625</v>
      </c>
      <c r="C10" s="10">
        <f t="shared" si="2"/>
        <v>0.21212121212121213</v>
      </c>
      <c r="D10" s="10">
        <f t="shared" si="2"/>
        <v>0.14</v>
      </c>
      <c r="E10" s="10">
        <f t="shared" si="2"/>
        <v>0.09782608695652174</v>
      </c>
      <c r="F10" s="10">
        <f t="shared" si="2"/>
        <v>0.0625</v>
      </c>
      <c r="G10" s="10">
        <f t="shared" si="2"/>
        <v>0.29015544041450775</v>
      </c>
      <c r="H10" s="10">
        <f t="shared" si="2"/>
        <v>0.20833333333333334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28</v>
      </c>
      <c r="F5" s="8">
        <v>9</v>
      </c>
      <c r="G5" s="8">
        <v>10</v>
      </c>
      <c r="H5" s="8">
        <v>6</v>
      </c>
    </row>
    <row r="6" spans="1:8" ht="12.75">
      <c r="A6" s="8" t="s">
        <v>10</v>
      </c>
      <c r="B6" s="13">
        <f>B4*B5</f>
        <v>352</v>
      </c>
      <c r="C6" s="13">
        <f>C4*C5-8-9</f>
        <v>203</v>
      </c>
      <c r="D6" s="13">
        <f>D4*D5</f>
        <v>110</v>
      </c>
      <c r="E6" s="13">
        <f>E4*E5-13-9+12</f>
        <v>606</v>
      </c>
      <c r="F6" s="13">
        <f>F4*F5-9</f>
        <v>225</v>
      </c>
      <c r="G6" s="13">
        <f>G4*G5-9</f>
        <v>211</v>
      </c>
      <c r="H6" s="13">
        <f>H4*H5</f>
        <v>132</v>
      </c>
    </row>
    <row r="7" spans="1:9" ht="12.75">
      <c r="A7" s="8" t="s">
        <v>11</v>
      </c>
      <c r="B7" s="17">
        <v>24</v>
      </c>
      <c r="C7" s="17">
        <v>22</v>
      </c>
      <c r="D7" s="17">
        <v>21</v>
      </c>
      <c r="E7" s="17">
        <v>69</v>
      </c>
      <c r="F7" s="17">
        <v>24</v>
      </c>
      <c r="G7" s="17">
        <v>32</v>
      </c>
      <c r="H7" s="17">
        <v>37</v>
      </c>
      <c r="I7" s="19"/>
    </row>
    <row r="8" spans="1:8" ht="12.75">
      <c r="A8" s="8" t="s">
        <v>12</v>
      </c>
      <c r="B8" s="8">
        <f aca="true" t="shared" si="0" ref="B8:H8">B6-B7</f>
        <v>328</v>
      </c>
      <c r="C8" s="8">
        <f t="shared" si="0"/>
        <v>181</v>
      </c>
      <c r="D8" s="8">
        <f t="shared" si="0"/>
        <v>89</v>
      </c>
      <c r="E8" s="8">
        <f t="shared" si="0"/>
        <v>537</v>
      </c>
      <c r="F8" s="8">
        <f t="shared" si="0"/>
        <v>201</v>
      </c>
      <c r="G8" s="8">
        <f t="shared" si="0"/>
        <v>179</v>
      </c>
      <c r="H8" s="8">
        <f t="shared" si="0"/>
        <v>95</v>
      </c>
    </row>
    <row r="9" spans="1:8" ht="12.75">
      <c r="A9" s="9" t="s">
        <v>13</v>
      </c>
      <c r="B9" s="10">
        <f aca="true" t="shared" si="1" ref="B9:H9">B8/B6</f>
        <v>0.9318181818181818</v>
      </c>
      <c r="C9" s="10">
        <f t="shared" si="1"/>
        <v>0.8916256157635468</v>
      </c>
      <c r="D9" s="10">
        <f t="shared" si="1"/>
        <v>0.8090909090909091</v>
      </c>
      <c r="E9" s="10">
        <f t="shared" si="1"/>
        <v>0.8861386138613861</v>
      </c>
      <c r="F9" s="10">
        <f t="shared" si="1"/>
        <v>0.8933333333333333</v>
      </c>
      <c r="G9" s="10">
        <f t="shared" si="1"/>
        <v>0.8483412322274881</v>
      </c>
      <c r="H9" s="10">
        <f t="shared" si="1"/>
        <v>0.7196969696969697</v>
      </c>
    </row>
    <row r="10" spans="1:9" ht="12.75">
      <c r="A10" s="9" t="s">
        <v>14</v>
      </c>
      <c r="B10" s="10">
        <f aca="true" t="shared" si="2" ref="B10:H10">B7/B6</f>
        <v>0.06818181818181818</v>
      </c>
      <c r="C10" s="10">
        <f t="shared" si="2"/>
        <v>0.10837438423645321</v>
      </c>
      <c r="D10" s="10">
        <f t="shared" si="2"/>
        <v>0.19090909090909092</v>
      </c>
      <c r="E10" s="10">
        <f t="shared" si="2"/>
        <v>0.11386138613861387</v>
      </c>
      <c r="F10" s="10">
        <f t="shared" si="2"/>
        <v>0.10666666666666667</v>
      </c>
      <c r="G10" s="10">
        <f t="shared" si="2"/>
        <v>0.15165876777251186</v>
      </c>
      <c r="H10" s="10">
        <f t="shared" si="2"/>
        <v>0.2803030303030303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17</v>
      </c>
      <c r="C5" s="13">
        <v>10</v>
      </c>
      <c r="D5" s="13">
        <v>5</v>
      </c>
      <c r="E5" s="8">
        <v>28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340</v>
      </c>
      <c r="C6" s="13">
        <f>C4*C5-8-8</f>
        <v>184</v>
      </c>
      <c r="D6" s="13">
        <f>D4*D5</f>
        <v>100</v>
      </c>
      <c r="E6" s="13">
        <f>E4*E5-12-8+15</f>
        <v>555</v>
      </c>
      <c r="F6" s="13">
        <f>F4*F5-9</f>
        <v>216</v>
      </c>
      <c r="G6" s="13">
        <f>G4*G5-8-20</f>
        <v>172</v>
      </c>
      <c r="H6" s="13">
        <f>H4*H5</f>
        <v>140</v>
      </c>
    </row>
    <row r="7" spans="1:9" ht="12.75">
      <c r="A7" s="8" t="s">
        <v>11</v>
      </c>
      <c r="B7" s="17">
        <v>34</v>
      </c>
      <c r="C7" s="17">
        <v>29</v>
      </c>
      <c r="D7" s="17">
        <v>14</v>
      </c>
      <c r="E7" s="17">
        <v>81</v>
      </c>
      <c r="F7" s="17">
        <v>42</v>
      </c>
      <c r="G7" s="17">
        <v>20</v>
      </c>
      <c r="H7" s="17">
        <v>54</v>
      </c>
      <c r="I7" s="19"/>
    </row>
    <row r="8" spans="1:8" ht="12.75">
      <c r="A8" s="8" t="s">
        <v>12</v>
      </c>
      <c r="B8" s="8">
        <f aca="true" t="shared" si="0" ref="B8:H8">B6-B7</f>
        <v>306</v>
      </c>
      <c r="C8" s="8">
        <f t="shared" si="0"/>
        <v>155</v>
      </c>
      <c r="D8" s="8">
        <f t="shared" si="0"/>
        <v>86</v>
      </c>
      <c r="E8" s="8">
        <f t="shared" si="0"/>
        <v>474</v>
      </c>
      <c r="F8" s="8">
        <f t="shared" si="0"/>
        <v>174</v>
      </c>
      <c r="G8" s="8">
        <f t="shared" si="0"/>
        <v>152</v>
      </c>
      <c r="H8" s="8">
        <f t="shared" si="0"/>
        <v>86</v>
      </c>
    </row>
    <row r="9" spans="1:8" ht="12.75">
      <c r="A9" s="9" t="s">
        <v>13</v>
      </c>
      <c r="B9" s="10">
        <f aca="true" t="shared" si="1" ref="B9:H9">B8/B6</f>
        <v>0.9</v>
      </c>
      <c r="C9" s="10">
        <f t="shared" si="1"/>
        <v>0.842391304347826</v>
      </c>
      <c r="D9" s="10">
        <f t="shared" si="1"/>
        <v>0.86</v>
      </c>
      <c r="E9" s="10">
        <f t="shared" si="1"/>
        <v>0.8540540540540541</v>
      </c>
      <c r="F9" s="10">
        <f t="shared" si="1"/>
        <v>0.8055555555555556</v>
      </c>
      <c r="G9" s="10">
        <f t="shared" si="1"/>
        <v>0.8837209302325582</v>
      </c>
      <c r="H9" s="10">
        <f t="shared" si="1"/>
        <v>0.6142857142857143</v>
      </c>
    </row>
    <row r="10" spans="1:9" ht="12.75">
      <c r="A10" s="9" t="s">
        <v>14</v>
      </c>
      <c r="B10" s="10">
        <f aca="true" t="shared" si="2" ref="B10:H10">B7/B6</f>
        <v>0.1</v>
      </c>
      <c r="C10" s="10">
        <f t="shared" si="2"/>
        <v>0.15760869565217392</v>
      </c>
      <c r="D10" s="10">
        <f t="shared" si="2"/>
        <v>0.14</v>
      </c>
      <c r="E10" s="10">
        <f t="shared" si="2"/>
        <v>0.14594594594594595</v>
      </c>
      <c r="F10" s="10">
        <f t="shared" si="2"/>
        <v>0.19444444444444445</v>
      </c>
      <c r="G10" s="10">
        <f t="shared" si="2"/>
        <v>0.11627906976744186</v>
      </c>
      <c r="H10" s="10">
        <f t="shared" si="2"/>
        <v>0.38571428571428573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22</v>
      </c>
      <c r="C4" s="17">
        <v>22</v>
      </c>
      <c r="D4" s="17">
        <v>22</v>
      </c>
      <c r="E4" s="17">
        <v>22</v>
      </c>
      <c r="F4" s="16">
        <v>26</v>
      </c>
      <c r="G4" s="16">
        <v>22</v>
      </c>
      <c r="H4" s="16">
        <v>22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28</v>
      </c>
      <c r="F5" s="8">
        <v>10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352</v>
      </c>
      <c r="C6" s="13">
        <f>C4*C5-8-8</f>
        <v>204</v>
      </c>
      <c r="D6" s="13">
        <f>D4*D5</f>
        <v>110</v>
      </c>
      <c r="E6" s="13">
        <f>E4*E5-9-9-8-8</f>
        <v>582</v>
      </c>
      <c r="F6" s="13">
        <f>F4*F5-8</f>
        <v>252</v>
      </c>
      <c r="G6" s="13">
        <f>G4*G5-8</f>
        <v>212</v>
      </c>
      <c r="H6" s="13">
        <f>H4*H5</f>
        <v>154</v>
      </c>
    </row>
    <row r="7" spans="1:9" ht="12.75">
      <c r="A7" s="8" t="s">
        <v>11</v>
      </c>
      <c r="B7" s="17">
        <v>97</v>
      </c>
      <c r="C7" s="17">
        <v>79</v>
      </c>
      <c r="D7" s="17">
        <v>33</v>
      </c>
      <c r="E7" s="17">
        <v>181</v>
      </c>
      <c r="F7" s="17">
        <v>63</v>
      </c>
      <c r="G7" s="17">
        <v>88</v>
      </c>
      <c r="H7" s="17">
        <v>54</v>
      </c>
      <c r="I7" s="19"/>
    </row>
    <row r="8" spans="1:8" ht="12.75">
      <c r="A8" s="8" t="s">
        <v>12</v>
      </c>
      <c r="B8" s="8">
        <f aca="true" t="shared" si="0" ref="B8:H8">B6-B7</f>
        <v>255</v>
      </c>
      <c r="C8" s="8">
        <f t="shared" si="0"/>
        <v>125</v>
      </c>
      <c r="D8" s="8">
        <f t="shared" si="0"/>
        <v>77</v>
      </c>
      <c r="E8" s="8">
        <f t="shared" si="0"/>
        <v>401</v>
      </c>
      <c r="F8" s="8">
        <f t="shared" si="0"/>
        <v>189</v>
      </c>
      <c r="G8" s="8">
        <f t="shared" si="0"/>
        <v>124</v>
      </c>
      <c r="H8" s="8">
        <f t="shared" si="0"/>
        <v>100</v>
      </c>
    </row>
    <row r="9" spans="1:8" ht="12.75">
      <c r="A9" s="9" t="s">
        <v>13</v>
      </c>
      <c r="B9" s="10">
        <f aca="true" t="shared" si="1" ref="B9:H9">B8/B6</f>
        <v>0.7244318181818182</v>
      </c>
      <c r="C9" s="10">
        <f t="shared" si="1"/>
        <v>0.6127450980392157</v>
      </c>
      <c r="D9" s="10">
        <f t="shared" si="1"/>
        <v>0.7</v>
      </c>
      <c r="E9" s="10">
        <f t="shared" si="1"/>
        <v>0.6890034364261168</v>
      </c>
      <c r="F9" s="10">
        <f t="shared" si="1"/>
        <v>0.75</v>
      </c>
      <c r="G9" s="10">
        <f t="shared" si="1"/>
        <v>0.5849056603773585</v>
      </c>
      <c r="H9" s="10">
        <f t="shared" si="1"/>
        <v>0.6493506493506493</v>
      </c>
    </row>
    <row r="10" spans="1:9" ht="12.75">
      <c r="A10" s="9" t="s">
        <v>14</v>
      </c>
      <c r="B10" s="10">
        <f aca="true" t="shared" si="2" ref="B10:H10">B7/B6</f>
        <v>0.2755681818181818</v>
      </c>
      <c r="C10" s="10">
        <f t="shared" si="2"/>
        <v>0.3872549019607843</v>
      </c>
      <c r="D10" s="10">
        <f t="shared" si="2"/>
        <v>0.3</v>
      </c>
      <c r="E10" s="10">
        <f t="shared" si="2"/>
        <v>0.31099656357388317</v>
      </c>
      <c r="F10" s="10">
        <f t="shared" si="2"/>
        <v>0.25</v>
      </c>
      <c r="G10" s="10">
        <f t="shared" si="2"/>
        <v>0.41509433962264153</v>
      </c>
      <c r="H10" s="10">
        <f t="shared" si="2"/>
        <v>0.35064935064935066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21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8">
        <f>D4*D5+12</f>
        <v>285</v>
      </c>
      <c r="E6" s="13">
        <f>E4*E5-8-8-13</f>
        <v>412</v>
      </c>
      <c r="F6" s="13">
        <f>F4*F5</f>
        <v>275</v>
      </c>
      <c r="G6" s="13">
        <f>G4*G5-15-8</f>
        <v>271</v>
      </c>
      <c r="H6" s="13">
        <f>H4*H5</f>
        <v>147</v>
      </c>
    </row>
    <row r="7" spans="1:8" ht="12.75">
      <c r="A7" s="8" t="s">
        <v>11</v>
      </c>
      <c r="B7" s="17">
        <v>47</v>
      </c>
      <c r="C7" s="13">
        <v>23</v>
      </c>
      <c r="D7" s="13">
        <v>34</v>
      </c>
      <c r="E7" s="13">
        <v>61</v>
      </c>
      <c r="F7" s="13">
        <v>39</v>
      </c>
      <c r="G7" s="13">
        <v>52</v>
      </c>
      <c r="H7" s="13">
        <v>13</v>
      </c>
    </row>
    <row r="8" spans="1:8" ht="12.75">
      <c r="A8" s="8" t="s">
        <v>12</v>
      </c>
      <c r="B8" s="8">
        <f aca="true" t="shared" si="0" ref="B8:H8">B6-B7</f>
        <v>331</v>
      </c>
      <c r="C8" s="8">
        <f t="shared" si="0"/>
        <v>145</v>
      </c>
      <c r="D8" s="8">
        <f t="shared" si="0"/>
        <v>251</v>
      </c>
      <c r="E8" s="8">
        <f t="shared" si="0"/>
        <v>351</v>
      </c>
      <c r="F8" s="8">
        <f t="shared" si="0"/>
        <v>236</v>
      </c>
      <c r="G8" s="8">
        <f t="shared" si="0"/>
        <v>219</v>
      </c>
      <c r="H8" s="8">
        <f t="shared" si="0"/>
        <v>134</v>
      </c>
    </row>
    <row r="9" spans="1:8" ht="12.75">
      <c r="A9" s="9" t="s">
        <v>13</v>
      </c>
      <c r="B9" s="10">
        <f aca="true" t="shared" si="1" ref="B9:H9">B8/B6</f>
        <v>0.8756613756613757</v>
      </c>
      <c r="C9" s="10">
        <f t="shared" si="1"/>
        <v>0.8630952380952381</v>
      </c>
      <c r="D9" s="10">
        <f t="shared" si="1"/>
        <v>0.8807017543859649</v>
      </c>
      <c r="E9" s="10">
        <f t="shared" si="1"/>
        <v>0.8519417475728155</v>
      </c>
      <c r="F9" s="10">
        <f t="shared" si="1"/>
        <v>0.8581818181818182</v>
      </c>
      <c r="G9" s="10">
        <f t="shared" si="1"/>
        <v>0.8081180811808119</v>
      </c>
      <c r="H9" s="10">
        <f t="shared" si="1"/>
        <v>0.9115646258503401</v>
      </c>
    </row>
    <row r="10" spans="1:8" ht="12.75">
      <c r="A10" s="9" t="s">
        <v>14</v>
      </c>
      <c r="B10" s="10">
        <f aca="true" t="shared" si="2" ref="B10:H10">B7/B6</f>
        <v>0.12433862433862433</v>
      </c>
      <c r="C10" s="10">
        <f t="shared" si="2"/>
        <v>0.13690476190476192</v>
      </c>
      <c r="D10" s="10">
        <f t="shared" si="2"/>
        <v>0.11929824561403508</v>
      </c>
      <c r="E10" s="10">
        <f t="shared" si="2"/>
        <v>0.14805825242718446</v>
      </c>
      <c r="F10" s="10">
        <f t="shared" si="2"/>
        <v>0.14181818181818182</v>
      </c>
      <c r="G10" s="10">
        <f t="shared" si="2"/>
        <v>0.1918819188191882</v>
      </c>
      <c r="H10" s="10">
        <f t="shared" si="2"/>
        <v>0.08843537414965986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28</v>
      </c>
      <c r="F5" s="8">
        <v>10</v>
      </c>
      <c r="G5" s="8">
        <v>9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C4*C5-8-8</f>
        <v>194</v>
      </c>
      <c r="D6" s="13">
        <f>D4*D5</f>
        <v>105</v>
      </c>
      <c r="E6" s="13">
        <f>E4*E5-9-9-8-8</f>
        <v>554</v>
      </c>
      <c r="F6" s="13">
        <f>F4*F5-8</f>
        <v>252</v>
      </c>
      <c r="G6" s="13">
        <f>G4*G5-8</f>
        <v>181</v>
      </c>
      <c r="H6" s="13">
        <f>H4*H5</f>
        <v>147</v>
      </c>
    </row>
    <row r="7" spans="1:9" ht="12.75">
      <c r="A7" s="8" t="s">
        <v>11</v>
      </c>
      <c r="B7" s="17">
        <v>113</v>
      </c>
      <c r="C7" s="17">
        <v>57</v>
      </c>
      <c r="D7" s="17">
        <v>45</v>
      </c>
      <c r="E7" s="17">
        <v>194</v>
      </c>
      <c r="F7" s="17">
        <v>83</v>
      </c>
      <c r="G7" s="17">
        <v>77</v>
      </c>
      <c r="H7" s="17">
        <v>80</v>
      </c>
      <c r="I7" s="19"/>
    </row>
    <row r="8" spans="1:8" ht="12.75">
      <c r="A8" s="8" t="s">
        <v>12</v>
      </c>
      <c r="B8" s="8">
        <f aca="true" t="shared" si="0" ref="B8:H8">B6-B7</f>
        <v>223</v>
      </c>
      <c r="C8" s="8">
        <f t="shared" si="0"/>
        <v>137</v>
      </c>
      <c r="D8" s="8">
        <f t="shared" si="0"/>
        <v>60</v>
      </c>
      <c r="E8" s="8">
        <f t="shared" si="0"/>
        <v>360</v>
      </c>
      <c r="F8" s="8">
        <f t="shared" si="0"/>
        <v>169</v>
      </c>
      <c r="G8" s="8">
        <f t="shared" si="0"/>
        <v>104</v>
      </c>
      <c r="H8" s="8">
        <f t="shared" si="0"/>
        <v>67</v>
      </c>
    </row>
    <row r="9" spans="1:8" ht="12.75">
      <c r="A9" s="9" t="s">
        <v>13</v>
      </c>
      <c r="B9" s="10">
        <f aca="true" t="shared" si="1" ref="B9:H9">B8/B6</f>
        <v>0.6636904761904762</v>
      </c>
      <c r="C9" s="10">
        <f t="shared" si="1"/>
        <v>0.7061855670103093</v>
      </c>
      <c r="D9" s="10">
        <f t="shared" si="1"/>
        <v>0.5714285714285714</v>
      </c>
      <c r="E9" s="10">
        <f t="shared" si="1"/>
        <v>0.6498194945848376</v>
      </c>
      <c r="F9" s="10">
        <f t="shared" si="1"/>
        <v>0.6706349206349206</v>
      </c>
      <c r="G9" s="10">
        <f t="shared" si="1"/>
        <v>0.574585635359116</v>
      </c>
      <c r="H9" s="10">
        <f t="shared" si="1"/>
        <v>0.4557823129251701</v>
      </c>
    </row>
    <row r="10" spans="1:9" ht="12.75">
      <c r="A10" s="9" t="s">
        <v>14</v>
      </c>
      <c r="B10" s="10">
        <f aca="true" t="shared" si="2" ref="B10:H10">B7/B6</f>
        <v>0.33630952380952384</v>
      </c>
      <c r="C10" s="10">
        <f t="shared" si="2"/>
        <v>0.29381443298969073</v>
      </c>
      <c r="D10" s="10">
        <f t="shared" si="2"/>
        <v>0.42857142857142855</v>
      </c>
      <c r="E10" s="10">
        <f t="shared" si="2"/>
        <v>0.35018050541516244</v>
      </c>
      <c r="F10" s="10">
        <f t="shared" si="2"/>
        <v>0.32936507936507936</v>
      </c>
      <c r="G10" s="10">
        <f t="shared" si="2"/>
        <v>0.425414364640884</v>
      </c>
      <c r="H10" s="10">
        <f t="shared" si="2"/>
        <v>0.54421768707483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66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C4*C5-9-8</f>
        <v>193</v>
      </c>
      <c r="D6" s="13">
        <f>D4*D5</f>
        <v>105</v>
      </c>
      <c r="E6" s="13">
        <f>E4*E5-8-10-9</f>
        <v>540</v>
      </c>
      <c r="F6" s="13">
        <f>F4*F5-8</f>
        <v>242</v>
      </c>
      <c r="G6" s="13">
        <f>G4*G5-8</f>
        <v>181</v>
      </c>
      <c r="H6" s="13">
        <f>H4*H5</f>
        <v>147</v>
      </c>
    </row>
    <row r="7" spans="1:9" ht="12.75">
      <c r="A7" s="8" t="s">
        <v>11</v>
      </c>
      <c r="B7" s="17">
        <v>42</v>
      </c>
      <c r="C7" s="17">
        <v>27</v>
      </c>
      <c r="D7" s="17">
        <v>22</v>
      </c>
      <c r="E7" s="17">
        <v>103</v>
      </c>
      <c r="F7" s="17">
        <v>32</v>
      </c>
      <c r="G7" s="17">
        <v>30</v>
      </c>
      <c r="H7" s="17">
        <v>71</v>
      </c>
      <c r="I7" s="19"/>
    </row>
    <row r="8" spans="1:8" ht="12.75">
      <c r="A8" s="8" t="s">
        <v>12</v>
      </c>
      <c r="B8" s="8">
        <f aca="true" t="shared" si="0" ref="B8:H8">B6-B7</f>
        <v>294</v>
      </c>
      <c r="C8" s="8">
        <f t="shared" si="0"/>
        <v>166</v>
      </c>
      <c r="D8" s="8">
        <f t="shared" si="0"/>
        <v>83</v>
      </c>
      <c r="E8" s="8">
        <f t="shared" si="0"/>
        <v>437</v>
      </c>
      <c r="F8" s="8">
        <f t="shared" si="0"/>
        <v>210</v>
      </c>
      <c r="G8" s="8">
        <f t="shared" si="0"/>
        <v>151</v>
      </c>
      <c r="H8" s="8">
        <f t="shared" si="0"/>
        <v>76</v>
      </c>
    </row>
    <row r="9" spans="1:8" ht="12.75">
      <c r="A9" s="9" t="s">
        <v>13</v>
      </c>
      <c r="B9" s="10">
        <f aca="true" t="shared" si="1" ref="B9:H9">B8/B6</f>
        <v>0.875</v>
      </c>
      <c r="C9" s="10">
        <f t="shared" si="1"/>
        <v>0.8601036269430051</v>
      </c>
      <c r="D9" s="10">
        <f t="shared" si="1"/>
        <v>0.7904761904761904</v>
      </c>
      <c r="E9" s="10">
        <f t="shared" si="1"/>
        <v>0.8092592592592592</v>
      </c>
      <c r="F9" s="10">
        <f t="shared" si="1"/>
        <v>0.8677685950413223</v>
      </c>
      <c r="G9" s="10">
        <f t="shared" si="1"/>
        <v>0.8342541436464088</v>
      </c>
      <c r="H9" s="10">
        <f t="shared" si="1"/>
        <v>0.5170068027210885</v>
      </c>
    </row>
    <row r="10" spans="1:9" ht="12.75">
      <c r="A10" s="9" t="s">
        <v>14</v>
      </c>
      <c r="B10" s="10">
        <f aca="true" t="shared" si="2" ref="B10:H10">B7/B6</f>
        <v>0.125</v>
      </c>
      <c r="C10" s="10">
        <f t="shared" si="2"/>
        <v>0.13989637305699482</v>
      </c>
      <c r="D10" s="10">
        <f t="shared" si="2"/>
        <v>0.20952380952380953</v>
      </c>
      <c r="E10" s="10">
        <f t="shared" si="2"/>
        <v>0.19074074074074074</v>
      </c>
      <c r="F10" s="10">
        <f t="shared" si="2"/>
        <v>0.1322314049586777</v>
      </c>
      <c r="G10" s="10">
        <f t="shared" si="2"/>
        <v>0.16574585635359115</v>
      </c>
      <c r="H10" s="10">
        <f t="shared" si="2"/>
        <v>0.48299319727891155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67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23</v>
      </c>
      <c r="C4" s="17">
        <v>23</v>
      </c>
      <c r="D4" s="17">
        <v>23</v>
      </c>
      <c r="E4" s="17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13">
        <v>16</v>
      </c>
      <c r="C5" s="13">
        <v>10</v>
      </c>
      <c r="D5" s="13">
        <v>5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368</v>
      </c>
      <c r="C6" s="13">
        <f>C4*C5-9-10</f>
        <v>211</v>
      </c>
      <c r="D6" s="13">
        <f>D4*D5</f>
        <v>115</v>
      </c>
      <c r="E6" s="13">
        <f>E4*E5-10-13-8</f>
        <v>590</v>
      </c>
      <c r="F6" s="13">
        <f>F4*F5-8</f>
        <v>262</v>
      </c>
      <c r="G6" s="13">
        <f>G4*G5-10</f>
        <v>220</v>
      </c>
      <c r="H6" s="13">
        <f>H4*H5</f>
        <v>161</v>
      </c>
    </row>
    <row r="7" spans="1:9" ht="12.75">
      <c r="A7" s="8" t="s">
        <v>11</v>
      </c>
      <c r="B7" s="17">
        <v>21</v>
      </c>
      <c r="C7" s="17">
        <v>11</v>
      </c>
      <c r="D7" s="17">
        <v>16</v>
      </c>
      <c r="E7" s="17">
        <v>60</v>
      </c>
      <c r="F7" s="17">
        <v>35</v>
      </c>
      <c r="G7" s="17">
        <v>74</v>
      </c>
      <c r="H7" s="17">
        <v>54</v>
      </c>
      <c r="I7" s="19"/>
    </row>
    <row r="8" spans="1:8" ht="12.75">
      <c r="A8" s="8" t="s">
        <v>12</v>
      </c>
      <c r="B8" s="8">
        <f aca="true" t="shared" si="0" ref="B8:H8">B6-B7</f>
        <v>347</v>
      </c>
      <c r="C8" s="8">
        <f t="shared" si="0"/>
        <v>200</v>
      </c>
      <c r="D8" s="8">
        <f t="shared" si="0"/>
        <v>99</v>
      </c>
      <c r="E8" s="8">
        <f t="shared" si="0"/>
        <v>530</v>
      </c>
      <c r="F8" s="8">
        <f t="shared" si="0"/>
        <v>227</v>
      </c>
      <c r="G8" s="8">
        <f t="shared" si="0"/>
        <v>146</v>
      </c>
      <c r="H8" s="8">
        <f t="shared" si="0"/>
        <v>107</v>
      </c>
    </row>
    <row r="9" spans="1:8" ht="12.75">
      <c r="A9" s="9" t="s">
        <v>13</v>
      </c>
      <c r="B9" s="10">
        <f aca="true" t="shared" si="1" ref="B9:H9">B8/B6</f>
        <v>0.9429347826086957</v>
      </c>
      <c r="C9" s="10">
        <f t="shared" si="1"/>
        <v>0.9478672985781991</v>
      </c>
      <c r="D9" s="10">
        <f t="shared" si="1"/>
        <v>0.8608695652173913</v>
      </c>
      <c r="E9" s="10">
        <f t="shared" si="1"/>
        <v>0.8983050847457628</v>
      </c>
      <c r="F9" s="10">
        <f t="shared" si="1"/>
        <v>0.8664122137404581</v>
      </c>
      <c r="G9" s="10">
        <f t="shared" si="1"/>
        <v>0.6636363636363637</v>
      </c>
      <c r="H9" s="10">
        <f t="shared" si="1"/>
        <v>0.6645962732919255</v>
      </c>
    </row>
    <row r="10" spans="1:9" ht="12.75">
      <c r="A10" s="9" t="s">
        <v>14</v>
      </c>
      <c r="B10" s="10">
        <f aca="true" t="shared" si="2" ref="B10:H10">B7/B6</f>
        <v>0.057065217391304345</v>
      </c>
      <c r="C10" s="10">
        <f t="shared" si="2"/>
        <v>0.052132701421800945</v>
      </c>
      <c r="D10" s="10">
        <f t="shared" si="2"/>
        <v>0.1391304347826087</v>
      </c>
      <c r="E10" s="10">
        <f t="shared" si="2"/>
        <v>0.1016949152542373</v>
      </c>
      <c r="F10" s="10">
        <f t="shared" si="2"/>
        <v>0.13358778625954199</v>
      </c>
      <c r="G10" s="10">
        <f t="shared" si="2"/>
        <v>0.33636363636363636</v>
      </c>
      <c r="H10" s="10">
        <f t="shared" si="2"/>
        <v>0.33540372670807456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68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25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10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C4*C5-8-8</f>
        <v>184</v>
      </c>
      <c r="D6" s="13">
        <f>D4*D5</f>
        <v>120</v>
      </c>
      <c r="E6" s="13">
        <f>E4*E5-8-12-8</f>
        <v>512</v>
      </c>
      <c r="F6" s="13">
        <f>F4*F5-9</f>
        <v>241</v>
      </c>
      <c r="G6" s="13">
        <f>G4*G5-8</f>
        <v>192</v>
      </c>
      <c r="H6" s="13">
        <f>H4*H5</f>
        <v>140</v>
      </c>
    </row>
    <row r="7" spans="1:9" ht="12.75">
      <c r="A7" s="8" t="s">
        <v>11</v>
      </c>
      <c r="B7" s="17">
        <v>30</v>
      </c>
      <c r="C7" s="17">
        <v>20</v>
      </c>
      <c r="D7" s="17">
        <v>5</v>
      </c>
      <c r="E7" s="17">
        <v>84</v>
      </c>
      <c r="F7" s="17">
        <v>26</v>
      </c>
      <c r="G7" s="17">
        <v>42</v>
      </c>
      <c r="H7" s="17">
        <v>51</v>
      </c>
      <c r="I7" s="19"/>
    </row>
    <row r="8" spans="1:8" ht="12.75">
      <c r="A8" s="8" t="s">
        <v>12</v>
      </c>
      <c r="B8" s="8">
        <f aca="true" t="shared" si="0" ref="B8:H8">B6-B7</f>
        <v>290</v>
      </c>
      <c r="C8" s="8">
        <f t="shared" si="0"/>
        <v>164</v>
      </c>
      <c r="D8" s="8">
        <f t="shared" si="0"/>
        <v>115</v>
      </c>
      <c r="E8" s="8">
        <f t="shared" si="0"/>
        <v>428</v>
      </c>
      <c r="F8" s="8">
        <f t="shared" si="0"/>
        <v>215</v>
      </c>
      <c r="G8" s="8">
        <f t="shared" si="0"/>
        <v>150</v>
      </c>
      <c r="H8" s="8">
        <f t="shared" si="0"/>
        <v>89</v>
      </c>
    </row>
    <row r="9" spans="1:8" ht="12.75">
      <c r="A9" s="9" t="s">
        <v>13</v>
      </c>
      <c r="B9" s="10">
        <f aca="true" t="shared" si="1" ref="B9:H9">B8/B6</f>
        <v>0.90625</v>
      </c>
      <c r="C9" s="10">
        <f t="shared" si="1"/>
        <v>0.8913043478260869</v>
      </c>
      <c r="D9" s="10">
        <f t="shared" si="1"/>
        <v>0.9583333333333334</v>
      </c>
      <c r="E9" s="10">
        <f t="shared" si="1"/>
        <v>0.8359375</v>
      </c>
      <c r="F9" s="10">
        <f t="shared" si="1"/>
        <v>0.8921161825726142</v>
      </c>
      <c r="G9" s="10">
        <f t="shared" si="1"/>
        <v>0.78125</v>
      </c>
      <c r="H9" s="10">
        <f t="shared" si="1"/>
        <v>0.6357142857142857</v>
      </c>
    </row>
    <row r="10" spans="1:9" ht="12.75">
      <c r="A10" s="9" t="s">
        <v>14</v>
      </c>
      <c r="B10" s="10">
        <v>0.0937</v>
      </c>
      <c r="C10" s="10">
        <f aca="true" t="shared" si="2" ref="C10:H10">C7/C6</f>
        <v>0.10869565217391304</v>
      </c>
      <c r="D10" s="10">
        <f t="shared" si="2"/>
        <v>0.041666666666666664</v>
      </c>
      <c r="E10" s="10">
        <f t="shared" si="2"/>
        <v>0.1640625</v>
      </c>
      <c r="F10" s="10">
        <f t="shared" si="2"/>
        <v>0.1078838174273859</v>
      </c>
      <c r="G10" s="10">
        <v>0.2187</v>
      </c>
      <c r="H10" s="10">
        <f t="shared" si="2"/>
        <v>0.36428571428571427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69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C4*C5-10-8</f>
        <v>182</v>
      </c>
      <c r="D6" s="13">
        <f>D4*D5</f>
        <v>120</v>
      </c>
      <c r="E6" s="13">
        <f>E4*E5-12-9</f>
        <v>519</v>
      </c>
      <c r="F6" s="13">
        <f>F4*F5-8</f>
        <v>208</v>
      </c>
      <c r="G6" s="13">
        <f>G4*G5-6</f>
        <v>194</v>
      </c>
      <c r="H6" s="13">
        <f>H4*H5</f>
        <v>140</v>
      </c>
    </row>
    <row r="7" spans="1:9" ht="12.75">
      <c r="A7" s="8" t="s">
        <v>11</v>
      </c>
      <c r="B7" s="17">
        <v>49</v>
      </c>
      <c r="C7" s="17">
        <v>36</v>
      </c>
      <c r="D7" s="17">
        <v>22</v>
      </c>
      <c r="E7" s="17">
        <v>106</v>
      </c>
      <c r="F7" s="17">
        <v>36</v>
      </c>
      <c r="G7" s="17">
        <v>40</v>
      </c>
      <c r="H7" s="17">
        <v>59</v>
      </c>
      <c r="I7" s="19"/>
    </row>
    <row r="8" spans="1:8" ht="12.75">
      <c r="A8" s="8" t="s">
        <v>12</v>
      </c>
      <c r="B8" s="8">
        <f aca="true" t="shared" si="0" ref="B8:H8">B6-B7</f>
        <v>271</v>
      </c>
      <c r="C8" s="8">
        <f t="shared" si="0"/>
        <v>146</v>
      </c>
      <c r="D8" s="8">
        <f t="shared" si="0"/>
        <v>98</v>
      </c>
      <c r="E8" s="8">
        <f t="shared" si="0"/>
        <v>413</v>
      </c>
      <c r="F8" s="8">
        <f t="shared" si="0"/>
        <v>172</v>
      </c>
      <c r="G8" s="8">
        <f t="shared" si="0"/>
        <v>154</v>
      </c>
      <c r="H8" s="8">
        <f t="shared" si="0"/>
        <v>81</v>
      </c>
    </row>
    <row r="9" spans="1:8" ht="12.75">
      <c r="A9" s="9" t="s">
        <v>13</v>
      </c>
      <c r="B9" s="10">
        <f aca="true" t="shared" si="1" ref="B9:H9">B8/B6</f>
        <v>0.846875</v>
      </c>
      <c r="C9" s="10">
        <f t="shared" si="1"/>
        <v>0.8021978021978022</v>
      </c>
      <c r="D9" s="10">
        <f t="shared" si="1"/>
        <v>0.8166666666666667</v>
      </c>
      <c r="E9" s="10">
        <f t="shared" si="1"/>
        <v>0.7957610789980732</v>
      </c>
      <c r="F9" s="10">
        <f t="shared" si="1"/>
        <v>0.8269230769230769</v>
      </c>
      <c r="G9" s="10">
        <f t="shared" si="1"/>
        <v>0.7938144329896907</v>
      </c>
      <c r="H9" s="10">
        <f t="shared" si="1"/>
        <v>0.5785714285714286</v>
      </c>
    </row>
    <row r="10" spans="1:9" ht="12.75">
      <c r="A10" s="9" t="s">
        <v>14</v>
      </c>
      <c r="B10" s="10">
        <v>0.0937</v>
      </c>
      <c r="C10" s="10">
        <f aca="true" t="shared" si="2" ref="C10:H10">C7/C6</f>
        <v>0.1978021978021978</v>
      </c>
      <c r="D10" s="10">
        <f t="shared" si="2"/>
        <v>0.18333333333333332</v>
      </c>
      <c r="E10" s="10">
        <f t="shared" si="2"/>
        <v>0.20423892100192678</v>
      </c>
      <c r="F10" s="10">
        <f t="shared" si="2"/>
        <v>0.17307692307692307</v>
      </c>
      <c r="G10" s="10">
        <v>0.2187</v>
      </c>
      <c r="H10" s="10">
        <f t="shared" si="2"/>
        <v>0.42142857142857143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70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25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C4*C5-7-9</f>
        <v>194</v>
      </c>
      <c r="D6" s="13">
        <f>D4*D5</f>
        <v>126</v>
      </c>
      <c r="E6" s="13">
        <f>E4*E5-12-8</f>
        <v>547</v>
      </c>
      <c r="F6" s="13">
        <f>F4*F5-9</f>
        <v>216</v>
      </c>
      <c r="G6" s="13">
        <f>G4*G5-9</f>
        <v>201</v>
      </c>
      <c r="H6" s="13">
        <f>H4*H5</f>
        <v>147</v>
      </c>
    </row>
    <row r="7" spans="1:9" ht="12.75">
      <c r="A7" s="8" t="s">
        <v>11</v>
      </c>
      <c r="B7" s="17">
        <v>43</v>
      </c>
      <c r="C7" s="17">
        <v>22</v>
      </c>
      <c r="D7" s="17">
        <v>15</v>
      </c>
      <c r="E7" s="17">
        <v>61</v>
      </c>
      <c r="F7" s="17">
        <v>18</v>
      </c>
      <c r="G7" s="17">
        <v>18</v>
      </c>
      <c r="H7" s="17">
        <v>22</v>
      </c>
      <c r="I7" s="19"/>
    </row>
    <row r="8" spans="1:8" ht="12.75">
      <c r="A8" s="8" t="s">
        <v>12</v>
      </c>
      <c r="B8" s="8">
        <f aca="true" t="shared" si="0" ref="B8:H8">B6-B7</f>
        <v>293</v>
      </c>
      <c r="C8" s="8">
        <f t="shared" si="0"/>
        <v>172</v>
      </c>
      <c r="D8" s="8">
        <f t="shared" si="0"/>
        <v>111</v>
      </c>
      <c r="E8" s="8">
        <f t="shared" si="0"/>
        <v>486</v>
      </c>
      <c r="F8" s="8">
        <f t="shared" si="0"/>
        <v>198</v>
      </c>
      <c r="G8" s="8">
        <f t="shared" si="0"/>
        <v>183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0.8720238095238095</v>
      </c>
      <c r="C9" s="10">
        <f t="shared" si="1"/>
        <v>0.8865979381443299</v>
      </c>
      <c r="D9" s="10">
        <f t="shared" si="1"/>
        <v>0.8809523809523809</v>
      </c>
      <c r="E9" s="10">
        <f t="shared" si="1"/>
        <v>0.8884826325411335</v>
      </c>
      <c r="F9" s="10">
        <f t="shared" si="1"/>
        <v>0.9166666666666666</v>
      </c>
      <c r="G9" s="10">
        <f t="shared" si="1"/>
        <v>0.9104477611940298</v>
      </c>
      <c r="H9" s="10">
        <f t="shared" si="1"/>
        <v>0.8503401360544217</v>
      </c>
    </row>
    <row r="10" spans="1:9" ht="12.75">
      <c r="A10" s="9" t="s">
        <v>14</v>
      </c>
      <c r="B10" s="10">
        <v>0.0937</v>
      </c>
      <c r="C10" s="10">
        <f aca="true" t="shared" si="2" ref="C10:H10">C7/C6</f>
        <v>0.1134020618556701</v>
      </c>
      <c r="D10" s="10">
        <f t="shared" si="2"/>
        <v>0.11904761904761904</v>
      </c>
      <c r="E10" s="10">
        <f t="shared" si="2"/>
        <v>0.11151736745886655</v>
      </c>
      <c r="F10" s="10">
        <f t="shared" si="2"/>
        <v>0.08333333333333333</v>
      </c>
      <c r="G10" s="10">
        <v>0.2187</v>
      </c>
      <c r="H10" s="10">
        <f t="shared" si="2"/>
        <v>0.14965986394557823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71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C4*C5-8-8</f>
        <v>184</v>
      </c>
      <c r="D6" s="13">
        <f>D4*D5</f>
        <v>120</v>
      </c>
      <c r="E6" s="13">
        <f>E4*E5-12-8</f>
        <v>520</v>
      </c>
      <c r="F6" s="13">
        <f>F4*F5-8</f>
        <v>208</v>
      </c>
      <c r="G6" s="13">
        <f>G4*G5-8</f>
        <v>192</v>
      </c>
      <c r="H6" s="13">
        <f>H4*H5</f>
        <v>140</v>
      </c>
    </row>
    <row r="7" spans="1:9" ht="12.75">
      <c r="A7" s="8" t="s">
        <v>11</v>
      </c>
      <c r="B7" s="17">
        <v>24</v>
      </c>
      <c r="C7" s="17">
        <v>25</v>
      </c>
      <c r="D7" s="17">
        <v>6</v>
      </c>
      <c r="E7" s="17">
        <v>46</v>
      </c>
      <c r="F7" s="17">
        <v>21</v>
      </c>
      <c r="G7" s="17">
        <v>22</v>
      </c>
      <c r="H7" s="17">
        <v>11</v>
      </c>
      <c r="I7" s="19"/>
    </row>
    <row r="8" spans="1:8" ht="12.75">
      <c r="A8" s="8" t="s">
        <v>12</v>
      </c>
      <c r="B8" s="8">
        <f aca="true" t="shared" si="0" ref="B8:H8">B6-B7</f>
        <v>296</v>
      </c>
      <c r="C8" s="8">
        <f t="shared" si="0"/>
        <v>159</v>
      </c>
      <c r="D8" s="8">
        <f t="shared" si="0"/>
        <v>114</v>
      </c>
      <c r="E8" s="8">
        <f t="shared" si="0"/>
        <v>474</v>
      </c>
      <c r="F8" s="8">
        <f t="shared" si="0"/>
        <v>187</v>
      </c>
      <c r="G8" s="8">
        <f t="shared" si="0"/>
        <v>170</v>
      </c>
      <c r="H8" s="8">
        <f t="shared" si="0"/>
        <v>129</v>
      </c>
    </row>
    <row r="9" spans="1:8" ht="12.75">
      <c r="A9" s="9" t="s">
        <v>13</v>
      </c>
      <c r="B9" s="10">
        <f aca="true" t="shared" si="1" ref="B9:H9">B8/B6</f>
        <v>0.925</v>
      </c>
      <c r="C9" s="10">
        <f t="shared" si="1"/>
        <v>0.8641304347826086</v>
      </c>
      <c r="D9" s="10">
        <f t="shared" si="1"/>
        <v>0.95</v>
      </c>
      <c r="E9" s="10">
        <f t="shared" si="1"/>
        <v>0.9115384615384615</v>
      </c>
      <c r="F9" s="10">
        <f t="shared" si="1"/>
        <v>0.8990384615384616</v>
      </c>
      <c r="G9" s="10">
        <f t="shared" si="1"/>
        <v>0.8854166666666666</v>
      </c>
      <c r="H9" s="10">
        <f t="shared" si="1"/>
        <v>0.9214285714285714</v>
      </c>
    </row>
    <row r="10" spans="1:9" ht="12.75">
      <c r="A10" s="9" t="s">
        <v>14</v>
      </c>
      <c r="B10" s="10">
        <v>0.0937</v>
      </c>
      <c r="C10" s="10">
        <f aca="true" t="shared" si="2" ref="C10:H10">C7/C6</f>
        <v>0.1358695652173913</v>
      </c>
      <c r="D10" s="10">
        <f t="shared" si="2"/>
        <v>0.05</v>
      </c>
      <c r="E10" s="10">
        <f t="shared" si="2"/>
        <v>0.08846153846153847</v>
      </c>
      <c r="F10" s="10">
        <f t="shared" si="2"/>
        <v>0.10096153846153846</v>
      </c>
      <c r="G10" s="10">
        <v>0.2187</v>
      </c>
      <c r="H10" s="10">
        <f t="shared" si="2"/>
        <v>0.07857142857142857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72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336</v>
      </c>
      <c r="C6" s="13">
        <f>C4*C5-9-8</f>
        <v>193</v>
      </c>
      <c r="D6" s="13">
        <f>D4*D5</f>
        <v>126</v>
      </c>
      <c r="E6" s="13">
        <f>E4*E5-13-9</f>
        <v>545</v>
      </c>
      <c r="F6" s="13">
        <f>F4*F5-9</f>
        <v>225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28</v>
      </c>
      <c r="C7" s="17">
        <v>56</v>
      </c>
      <c r="D7" s="17">
        <v>16</v>
      </c>
      <c r="E7" s="17">
        <v>82</v>
      </c>
      <c r="F7" s="17">
        <v>21</v>
      </c>
      <c r="G7" s="17">
        <v>24</v>
      </c>
      <c r="H7" s="17">
        <v>26</v>
      </c>
      <c r="I7" s="19"/>
    </row>
    <row r="8" spans="1:8" ht="12.75">
      <c r="A8" s="8" t="s">
        <v>12</v>
      </c>
      <c r="B8" s="8">
        <f aca="true" t="shared" si="0" ref="B8:H8">B6-B7</f>
        <v>308</v>
      </c>
      <c r="C8" s="8">
        <f t="shared" si="0"/>
        <v>137</v>
      </c>
      <c r="D8" s="8">
        <f t="shared" si="0"/>
        <v>110</v>
      </c>
      <c r="E8" s="8">
        <f t="shared" si="0"/>
        <v>463</v>
      </c>
      <c r="F8" s="8">
        <f t="shared" si="0"/>
        <v>204</v>
      </c>
      <c r="G8" s="8">
        <f t="shared" si="0"/>
        <v>178</v>
      </c>
      <c r="H8" s="8">
        <f t="shared" si="0"/>
        <v>121</v>
      </c>
    </row>
    <row r="9" spans="1:8" ht="12.75">
      <c r="A9" s="9" t="s">
        <v>13</v>
      </c>
      <c r="B9" s="10">
        <f aca="true" t="shared" si="1" ref="B9:H9">B8/B6</f>
        <v>0.9166666666666666</v>
      </c>
      <c r="C9" s="10">
        <f t="shared" si="1"/>
        <v>0.7098445595854922</v>
      </c>
      <c r="D9" s="10">
        <f t="shared" si="1"/>
        <v>0.873015873015873</v>
      </c>
      <c r="E9" s="10">
        <f t="shared" si="1"/>
        <v>0.8495412844036697</v>
      </c>
      <c r="F9" s="10">
        <f t="shared" si="1"/>
        <v>0.9066666666666666</v>
      </c>
      <c r="G9" s="10">
        <f t="shared" si="1"/>
        <v>0.8811881188118812</v>
      </c>
      <c r="H9" s="10">
        <f t="shared" si="1"/>
        <v>0.8231292517006803</v>
      </c>
    </row>
    <row r="10" spans="1:9" ht="12.75">
      <c r="A10" s="9" t="s">
        <v>14</v>
      </c>
      <c r="B10" s="10">
        <v>0.0937</v>
      </c>
      <c r="C10" s="10">
        <f aca="true" t="shared" si="2" ref="C10:H10">C7/C6</f>
        <v>0.29015544041450775</v>
      </c>
      <c r="D10" s="10">
        <f t="shared" si="2"/>
        <v>0.12698412698412698</v>
      </c>
      <c r="E10" s="10">
        <f t="shared" si="2"/>
        <v>0.15045871559633028</v>
      </c>
      <c r="F10" s="10">
        <f t="shared" si="2"/>
        <v>0.09333333333333334</v>
      </c>
      <c r="G10" s="10">
        <v>0.2187</v>
      </c>
      <c r="H10" s="10">
        <f t="shared" si="2"/>
        <v>0.17687074829931973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73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16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320</v>
      </c>
      <c r="C6" s="13">
        <f>C4*C5-9-8</f>
        <v>183</v>
      </c>
      <c r="D6" s="13">
        <f>D4*D5</f>
        <v>120</v>
      </c>
      <c r="E6" s="13">
        <f>E4*E5-10-6</f>
        <v>524</v>
      </c>
      <c r="F6" s="13">
        <f>F4*F5-9</f>
        <v>207</v>
      </c>
      <c r="G6" s="13">
        <f>G4*G5-8</f>
        <v>192</v>
      </c>
      <c r="H6" s="13">
        <f>H4*H5</f>
        <v>140</v>
      </c>
    </row>
    <row r="7" spans="1:9" ht="12.75">
      <c r="A7" s="8" t="s">
        <v>11</v>
      </c>
      <c r="B7" s="17">
        <v>36</v>
      </c>
      <c r="C7" s="17">
        <v>73</v>
      </c>
      <c r="D7" s="17">
        <v>17</v>
      </c>
      <c r="E7" s="17">
        <v>64</v>
      </c>
      <c r="F7" s="17">
        <v>34</v>
      </c>
      <c r="G7" s="17">
        <v>31</v>
      </c>
      <c r="H7" s="17">
        <v>17</v>
      </c>
      <c r="I7" s="19"/>
    </row>
    <row r="8" spans="1:8" ht="12.75">
      <c r="A8" s="8" t="s">
        <v>12</v>
      </c>
      <c r="B8" s="8">
        <f aca="true" t="shared" si="0" ref="B8:H8">B6-B7</f>
        <v>284</v>
      </c>
      <c r="C8" s="8">
        <f t="shared" si="0"/>
        <v>110</v>
      </c>
      <c r="D8" s="8">
        <f t="shared" si="0"/>
        <v>103</v>
      </c>
      <c r="E8" s="8">
        <f t="shared" si="0"/>
        <v>460</v>
      </c>
      <c r="F8" s="8">
        <f t="shared" si="0"/>
        <v>173</v>
      </c>
      <c r="G8" s="8">
        <f t="shared" si="0"/>
        <v>161</v>
      </c>
      <c r="H8" s="8">
        <f t="shared" si="0"/>
        <v>123</v>
      </c>
    </row>
    <row r="9" spans="1:8" ht="12.75">
      <c r="A9" s="9" t="s">
        <v>13</v>
      </c>
      <c r="B9" s="10">
        <f aca="true" t="shared" si="1" ref="B9:H9">B8/B6</f>
        <v>0.8875</v>
      </c>
      <c r="C9" s="10">
        <f t="shared" si="1"/>
        <v>0.6010928961748634</v>
      </c>
      <c r="D9" s="10">
        <f t="shared" si="1"/>
        <v>0.8583333333333333</v>
      </c>
      <c r="E9" s="10">
        <f t="shared" si="1"/>
        <v>0.8778625954198473</v>
      </c>
      <c r="F9" s="10">
        <f t="shared" si="1"/>
        <v>0.8357487922705314</v>
      </c>
      <c r="G9" s="10">
        <f t="shared" si="1"/>
        <v>0.8385416666666666</v>
      </c>
      <c r="H9" s="10">
        <f t="shared" si="1"/>
        <v>0.8785714285714286</v>
      </c>
    </row>
    <row r="10" spans="1:9" ht="12.75">
      <c r="A10" s="9" t="s">
        <v>14</v>
      </c>
      <c r="B10" s="10">
        <f aca="true" t="shared" si="2" ref="B10:H10">B7/B6</f>
        <v>0.1125</v>
      </c>
      <c r="C10" s="10">
        <f t="shared" si="2"/>
        <v>0.3989071038251366</v>
      </c>
      <c r="D10" s="10">
        <f t="shared" si="2"/>
        <v>0.14166666666666666</v>
      </c>
      <c r="E10" s="10">
        <f t="shared" si="2"/>
        <v>0.12213740458015267</v>
      </c>
      <c r="F10" s="10">
        <f t="shared" si="2"/>
        <v>0.1642512077294686</v>
      </c>
      <c r="G10" s="10">
        <f t="shared" si="2"/>
        <v>0.16145833333333334</v>
      </c>
      <c r="H10" s="10">
        <f t="shared" si="2"/>
        <v>0.12142857142857143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74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21</v>
      </c>
      <c r="C4" s="17">
        <v>21</v>
      </c>
      <c r="D4" s="17">
        <v>21</v>
      </c>
      <c r="E4" s="17">
        <v>21</v>
      </c>
      <c r="F4" s="16">
        <v>26</v>
      </c>
      <c r="G4" s="16">
        <v>21</v>
      </c>
      <c r="H4" s="16">
        <v>21</v>
      </c>
    </row>
    <row r="5" spans="1:8" ht="12.75">
      <c r="A5" s="8" t="s">
        <v>9</v>
      </c>
      <c r="B5" s="13">
        <v>17</v>
      </c>
      <c r="C5" s="13">
        <v>10</v>
      </c>
      <c r="D5" s="13">
        <v>6</v>
      </c>
      <c r="E5" s="8">
        <v>27</v>
      </c>
      <c r="F5" s="8">
        <v>9</v>
      </c>
      <c r="G5" s="8">
        <v>10</v>
      </c>
      <c r="H5" s="8">
        <v>7</v>
      </c>
    </row>
    <row r="6" spans="1:8" ht="12.75">
      <c r="A6" s="8" t="s">
        <v>10</v>
      </c>
      <c r="B6" s="13">
        <f>B4*B5</f>
        <v>357</v>
      </c>
      <c r="C6" s="13">
        <f>C4*C5-8-8</f>
        <v>194</v>
      </c>
      <c r="D6" s="13">
        <f>D4*D5</f>
        <v>126</v>
      </c>
      <c r="E6" s="13">
        <f>E4*E5-13-9</f>
        <v>545</v>
      </c>
      <c r="F6" s="13">
        <f>F4*F5-10</f>
        <v>224</v>
      </c>
      <c r="G6" s="13">
        <f>G4*G5-8</f>
        <v>202</v>
      </c>
      <c r="H6" s="13">
        <f>H4*H5</f>
        <v>147</v>
      </c>
    </row>
    <row r="7" spans="1:9" ht="12.75">
      <c r="A7" s="8" t="s">
        <v>11</v>
      </c>
      <c r="B7" s="17">
        <v>56</v>
      </c>
      <c r="C7" s="17">
        <v>43</v>
      </c>
      <c r="D7" s="17">
        <v>23</v>
      </c>
      <c r="E7" s="17">
        <v>84</v>
      </c>
      <c r="F7" s="17">
        <v>13</v>
      </c>
      <c r="G7" s="17">
        <v>26</v>
      </c>
      <c r="H7" s="17">
        <v>16</v>
      </c>
      <c r="I7" s="19"/>
    </row>
    <row r="8" spans="1:8" ht="12.75">
      <c r="A8" s="8" t="s">
        <v>12</v>
      </c>
      <c r="B8" s="8">
        <f aca="true" t="shared" si="0" ref="B8:H8">B6-B7</f>
        <v>301</v>
      </c>
      <c r="C8" s="8">
        <f t="shared" si="0"/>
        <v>151</v>
      </c>
      <c r="D8" s="8">
        <f t="shared" si="0"/>
        <v>103</v>
      </c>
      <c r="E8" s="8">
        <f t="shared" si="0"/>
        <v>461</v>
      </c>
      <c r="F8" s="8">
        <f t="shared" si="0"/>
        <v>211</v>
      </c>
      <c r="G8" s="8">
        <f t="shared" si="0"/>
        <v>176</v>
      </c>
      <c r="H8" s="8">
        <f t="shared" si="0"/>
        <v>131</v>
      </c>
    </row>
    <row r="9" spans="1:8" ht="12.75">
      <c r="A9" s="9" t="s">
        <v>13</v>
      </c>
      <c r="B9" s="10">
        <f aca="true" t="shared" si="1" ref="B9:H9">B8/B6</f>
        <v>0.8431372549019608</v>
      </c>
      <c r="C9" s="10">
        <f t="shared" si="1"/>
        <v>0.7783505154639175</v>
      </c>
      <c r="D9" s="10">
        <f t="shared" si="1"/>
        <v>0.8174603174603174</v>
      </c>
      <c r="E9" s="10">
        <f t="shared" si="1"/>
        <v>0.8458715596330275</v>
      </c>
      <c r="F9" s="10">
        <f t="shared" si="1"/>
        <v>0.9419642857142857</v>
      </c>
      <c r="G9" s="10">
        <f t="shared" si="1"/>
        <v>0.8712871287128713</v>
      </c>
      <c r="H9" s="10">
        <f t="shared" si="1"/>
        <v>0.891156462585034</v>
      </c>
    </row>
    <row r="10" spans="1:9" ht="12.75">
      <c r="A10" s="9" t="s">
        <v>14</v>
      </c>
      <c r="B10" s="10">
        <f aca="true" t="shared" si="2" ref="B10:H10">B7/B6</f>
        <v>0.1568627450980392</v>
      </c>
      <c r="C10" s="10">
        <f t="shared" si="2"/>
        <v>0.22164948453608246</v>
      </c>
      <c r="D10" s="10">
        <f t="shared" si="2"/>
        <v>0.18253968253968253</v>
      </c>
      <c r="E10" s="10">
        <f t="shared" si="2"/>
        <v>0.15412844036697249</v>
      </c>
      <c r="F10" s="10">
        <f t="shared" si="2"/>
        <v>0.05803571428571429</v>
      </c>
      <c r="G10" s="10">
        <f t="shared" si="2"/>
        <v>0.12871287128712872</v>
      </c>
      <c r="H10" s="10">
        <f t="shared" si="2"/>
        <v>0.10884353741496598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22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16">
        <v>24</v>
      </c>
      <c r="G4" s="16">
        <v>21</v>
      </c>
      <c r="H4" s="16">
        <v>21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378</v>
      </c>
      <c r="C6" s="8">
        <f>C4*C5</f>
        <v>168</v>
      </c>
      <c r="D6" s="8">
        <f>D4*D5+9</f>
        <v>282</v>
      </c>
      <c r="E6" s="13">
        <f>E4*E5-9-9-13</f>
        <v>410</v>
      </c>
      <c r="F6" s="13">
        <f>F4*F5</f>
        <v>264</v>
      </c>
      <c r="G6" s="13">
        <f>G4*G5-13-7</f>
        <v>274</v>
      </c>
      <c r="H6" s="13">
        <f>H4*H5</f>
        <v>147</v>
      </c>
    </row>
    <row r="7" spans="1:8" ht="12.75">
      <c r="A7" s="8" t="s">
        <v>11</v>
      </c>
      <c r="B7" s="17">
        <v>75</v>
      </c>
      <c r="C7" s="13">
        <v>34</v>
      </c>
      <c r="D7" s="13">
        <v>49</v>
      </c>
      <c r="E7" s="13">
        <v>74</v>
      </c>
      <c r="F7" s="13">
        <v>50</v>
      </c>
      <c r="G7" s="13">
        <v>88</v>
      </c>
      <c r="H7" s="13">
        <v>22</v>
      </c>
    </row>
    <row r="8" spans="1:8" ht="12.75">
      <c r="A8" s="8" t="s">
        <v>12</v>
      </c>
      <c r="B8" s="8">
        <f aca="true" t="shared" si="0" ref="B8:H8">B6-B7</f>
        <v>303</v>
      </c>
      <c r="C8" s="8">
        <f t="shared" si="0"/>
        <v>134</v>
      </c>
      <c r="D8" s="8">
        <f t="shared" si="0"/>
        <v>233</v>
      </c>
      <c r="E8" s="8">
        <f t="shared" si="0"/>
        <v>336</v>
      </c>
      <c r="F8" s="8">
        <f t="shared" si="0"/>
        <v>214</v>
      </c>
      <c r="G8" s="8">
        <f t="shared" si="0"/>
        <v>186</v>
      </c>
      <c r="H8" s="8">
        <f t="shared" si="0"/>
        <v>125</v>
      </c>
    </row>
    <row r="9" spans="1:8" ht="12.75">
      <c r="A9" s="9" t="s">
        <v>13</v>
      </c>
      <c r="B9" s="10">
        <f aca="true" t="shared" si="1" ref="B9:H9">B8/B6</f>
        <v>0.8015873015873016</v>
      </c>
      <c r="C9" s="10">
        <f t="shared" si="1"/>
        <v>0.7976190476190477</v>
      </c>
      <c r="D9" s="10">
        <f t="shared" si="1"/>
        <v>0.8262411347517731</v>
      </c>
      <c r="E9" s="10">
        <f t="shared" si="1"/>
        <v>0.8195121951219512</v>
      </c>
      <c r="F9" s="10">
        <f t="shared" si="1"/>
        <v>0.8106060606060606</v>
      </c>
      <c r="G9" s="10">
        <f t="shared" si="1"/>
        <v>0.6788321167883211</v>
      </c>
      <c r="H9" s="10">
        <f t="shared" si="1"/>
        <v>0.8503401360544217</v>
      </c>
    </row>
    <row r="10" spans="1:8" ht="12.75">
      <c r="A10" s="9" t="s">
        <v>14</v>
      </c>
      <c r="B10" s="10">
        <f aca="true" t="shared" si="2" ref="B10:H10">B7/B6</f>
        <v>0.1984126984126984</v>
      </c>
      <c r="C10" s="10">
        <f t="shared" si="2"/>
        <v>0.20238095238095238</v>
      </c>
      <c r="D10" s="10">
        <f t="shared" si="2"/>
        <v>0.17375886524822695</v>
      </c>
      <c r="E10" s="10">
        <f t="shared" si="2"/>
        <v>0.18048780487804877</v>
      </c>
      <c r="F10" s="10">
        <f t="shared" si="2"/>
        <v>0.1893939393939394</v>
      </c>
      <c r="G10" s="10">
        <f t="shared" si="2"/>
        <v>0.32116788321167883</v>
      </c>
      <c r="H10" s="10">
        <f t="shared" si="2"/>
        <v>0.14965986394557823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3" width="12.28125" style="0" bestFit="1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20.25" customHeight="1">
      <c r="A2" s="41" t="s">
        <v>75</v>
      </c>
      <c r="B2" s="42"/>
      <c r="C2" s="42"/>
      <c r="D2" s="42"/>
      <c r="E2" s="42"/>
      <c r="F2" s="42"/>
      <c r="G2" s="42"/>
      <c r="H2" s="43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7">
        <v>20</v>
      </c>
      <c r="C4" s="17">
        <v>20</v>
      </c>
      <c r="D4" s="17">
        <v>20</v>
      </c>
      <c r="E4" s="17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13">
        <v>17</v>
      </c>
      <c r="C5" s="13">
        <v>9</v>
      </c>
      <c r="D5" s="13">
        <v>6</v>
      </c>
      <c r="E5" s="8">
        <v>27</v>
      </c>
      <c r="F5" s="8">
        <v>10</v>
      </c>
      <c r="G5" s="8">
        <v>9</v>
      </c>
      <c r="H5" s="8">
        <v>7</v>
      </c>
    </row>
    <row r="6" spans="1:8" ht="12.75">
      <c r="A6" s="8" t="s">
        <v>10</v>
      </c>
      <c r="B6" s="13">
        <f>B4*B5</f>
        <v>340</v>
      </c>
      <c r="C6" s="13">
        <f>C4*C5-8-8</f>
        <v>164</v>
      </c>
      <c r="D6" s="13">
        <f>D4*D5</f>
        <v>120</v>
      </c>
      <c r="E6" s="13">
        <f>E4*E5-12-8</f>
        <v>520</v>
      </c>
      <c r="F6" s="13">
        <f>F4*F5-8</f>
        <v>232</v>
      </c>
      <c r="G6" s="13">
        <f>G4*G5-8</f>
        <v>172</v>
      </c>
      <c r="H6" s="13">
        <f>H4*H5</f>
        <v>140</v>
      </c>
    </row>
    <row r="7" spans="1:9" ht="12.75">
      <c r="A7" s="8" t="s">
        <v>11</v>
      </c>
      <c r="B7" s="17">
        <v>46</v>
      </c>
      <c r="C7" s="17">
        <v>38</v>
      </c>
      <c r="D7" s="17">
        <v>22</v>
      </c>
      <c r="E7" s="17">
        <v>72</v>
      </c>
      <c r="F7" s="17">
        <v>19</v>
      </c>
      <c r="G7" s="17">
        <v>19</v>
      </c>
      <c r="H7" s="17">
        <v>28</v>
      </c>
      <c r="I7" s="19"/>
    </row>
    <row r="8" spans="1:8" ht="12.75">
      <c r="A8" s="8" t="s">
        <v>12</v>
      </c>
      <c r="B8" s="8">
        <f aca="true" t="shared" si="0" ref="B8:H8">B6-B7</f>
        <v>294</v>
      </c>
      <c r="C8" s="8">
        <f t="shared" si="0"/>
        <v>126</v>
      </c>
      <c r="D8" s="8">
        <f t="shared" si="0"/>
        <v>98</v>
      </c>
      <c r="E8" s="8">
        <f t="shared" si="0"/>
        <v>448</v>
      </c>
      <c r="F8" s="8">
        <f t="shared" si="0"/>
        <v>213</v>
      </c>
      <c r="G8" s="8">
        <f t="shared" si="0"/>
        <v>153</v>
      </c>
      <c r="H8" s="8">
        <f t="shared" si="0"/>
        <v>112</v>
      </c>
    </row>
    <row r="9" spans="1:8" ht="12.75">
      <c r="A9" s="9" t="s">
        <v>13</v>
      </c>
      <c r="B9" s="10">
        <f aca="true" t="shared" si="1" ref="B9:H9">B8/B6</f>
        <v>0.8647058823529412</v>
      </c>
      <c r="C9" s="10">
        <f t="shared" si="1"/>
        <v>0.7682926829268293</v>
      </c>
      <c r="D9" s="10">
        <f t="shared" si="1"/>
        <v>0.8166666666666667</v>
      </c>
      <c r="E9" s="10">
        <f t="shared" si="1"/>
        <v>0.8615384615384616</v>
      </c>
      <c r="F9" s="10">
        <f t="shared" si="1"/>
        <v>0.9181034482758621</v>
      </c>
      <c r="G9" s="10">
        <f t="shared" si="1"/>
        <v>0.8895348837209303</v>
      </c>
      <c r="H9" s="10">
        <f t="shared" si="1"/>
        <v>0.8</v>
      </c>
    </row>
    <row r="10" spans="1:9" ht="12.75">
      <c r="A10" s="9" t="s">
        <v>14</v>
      </c>
      <c r="B10" s="10">
        <f aca="true" t="shared" si="2" ref="B10:H10">B7/B6</f>
        <v>0.13529411764705881</v>
      </c>
      <c r="C10" s="10">
        <f t="shared" si="2"/>
        <v>0.23170731707317074</v>
      </c>
      <c r="D10" s="10">
        <f t="shared" si="2"/>
        <v>0.18333333333333332</v>
      </c>
      <c r="E10" s="10">
        <f t="shared" si="2"/>
        <v>0.13846153846153847</v>
      </c>
      <c r="F10" s="10">
        <f t="shared" si="2"/>
        <v>0.08189655172413793</v>
      </c>
      <c r="G10" s="10">
        <f t="shared" si="2"/>
        <v>0.11046511627906977</v>
      </c>
      <c r="H10" s="10">
        <f t="shared" si="2"/>
        <v>0.2</v>
      </c>
      <c r="I10" s="19"/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3">
      <selection activeCell="E30" sqref="E30:E32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23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19</v>
      </c>
      <c r="C4" s="16">
        <v>19</v>
      </c>
      <c r="D4" s="16">
        <v>19</v>
      </c>
      <c r="E4" s="16">
        <v>19</v>
      </c>
      <c r="F4" s="16">
        <v>24</v>
      </c>
      <c r="G4" s="16">
        <v>19</v>
      </c>
      <c r="H4" s="16">
        <v>19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342</v>
      </c>
      <c r="C6" s="8">
        <f>C4*C5</f>
        <v>152</v>
      </c>
      <c r="D6" s="8">
        <f>D4*D5+15</f>
        <v>262</v>
      </c>
      <c r="E6" s="13">
        <f>E4*E5-9-9-8</f>
        <v>354</v>
      </c>
      <c r="F6" s="13">
        <f>F4*F5</f>
        <v>264</v>
      </c>
      <c r="G6" s="13">
        <f>G4*G5-12-9</f>
        <v>245</v>
      </c>
      <c r="H6" s="13">
        <f>H4*H5</f>
        <v>133</v>
      </c>
    </row>
    <row r="7" spans="1:8" ht="12.75">
      <c r="A7" s="8" t="s">
        <v>11</v>
      </c>
      <c r="B7" s="17">
        <v>71</v>
      </c>
      <c r="C7" s="13">
        <v>14</v>
      </c>
      <c r="D7" s="13">
        <v>37</v>
      </c>
      <c r="E7" s="13">
        <v>41</v>
      </c>
      <c r="F7" s="13">
        <v>32</v>
      </c>
      <c r="G7" s="13">
        <v>45</v>
      </c>
      <c r="H7" s="13">
        <v>15</v>
      </c>
    </row>
    <row r="8" spans="1:8" ht="12.75">
      <c r="A8" s="8" t="s">
        <v>12</v>
      </c>
      <c r="B8" s="8">
        <f aca="true" t="shared" si="0" ref="B8:H8">B6-B7</f>
        <v>271</v>
      </c>
      <c r="C8" s="8">
        <f t="shared" si="0"/>
        <v>138</v>
      </c>
      <c r="D8" s="8">
        <f t="shared" si="0"/>
        <v>225</v>
      </c>
      <c r="E8" s="8">
        <f t="shared" si="0"/>
        <v>313</v>
      </c>
      <c r="F8" s="8">
        <f t="shared" si="0"/>
        <v>232</v>
      </c>
      <c r="G8" s="8">
        <f t="shared" si="0"/>
        <v>200</v>
      </c>
      <c r="H8" s="8">
        <f t="shared" si="0"/>
        <v>118</v>
      </c>
    </row>
    <row r="9" spans="1:8" ht="12.75">
      <c r="A9" s="9" t="s">
        <v>13</v>
      </c>
      <c r="B9" s="10">
        <f aca="true" t="shared" si="1" ref="B9:H9">B8/B6</f>
        <v>0.7923976608187134</v>
      </c>
      <c r="C9" s="10">
        <f t="shared" si="1"/>
        <v>0.9078947368421053</v>
      </c>
      <c r="D9" s="10">
        <f t="shared" si="1"/>
        <v>0.8587786259541985</v>
      </c>
      <c r="E9" s="10">
        <f t="shared" si="1"/>
        <v>0.884180790960452</v>
      </c>
      <c r="F9" s="10">
        <f t="shared" si="1"/>
        <v>0.8787878787878788</v>
      </c>
      <c r="G9" s="10">
        <f t="shared" si="1"/>
        <v>0.8163265306122449</v>
      </c>
      <c r="H9" s="10">
        <f t="shared" si="1"/>
        <v>0.8872180451127819</v>
      </c>
    </row>
    <row r="10" spans="1:8" ht="12.75">
      <c r="A10" s="9" t="s">
        <v>14</v>
      </c>
      <c r="B10" s="10">
        <f aca="true" t="shared" si="2" ref="B10:H10">B7/B6</f>
        <v>0.20760233918128654</v>
      </c>
      <c r="C10" s="10">
        <f t="shared" si="2"/>
        <v>0.09210526315789473</v>
      </c>
      <c r="D10" s="10">
        <f t="shared" si="2"/>
        <v>0.14122137404580154</v>
      </c>
      <c r="E10" s="10">
        <f t="shared" si="2"/>
        <v>0.11581920903954802</v>
      </c>
      <c r="F10" s="10">
        <f t="shared" si="2"/>
        <v>0.12121212121212122</v>
      </c>
      <c r="G10" s="10">
        <f t="shared" si="2"/>
        <v>0.1836734693877551</v>
      </c>
      <c r="H10" s="10">
        <f t="shared" si="2"/>
        <v>0.11278195488721804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24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16">
        <v>24</v>
      </c>
      <c r="G4" s="16">
        <v>20</v>
      </c>
      <c r="H4" s="16">
        <v>20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20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360</v>
      </c>
      <c r="C6" s="8">
        <f>C4*C5</f>
        <v>160</v>
      </c>
      <c r="D6" s="8">
        <f>D4*D5+12</f>
        <v>272</v>
      </c>
      <c r="E6" s="13">
        <f>E4*E5-8-8-12</f>
        <v>372</v>
      </c>
      <c r="F6" s="13">
        <f>F4*F5</f>
        <v>264</v>
      </c>
      <c r="G6" s="13">
        <f>G4*G5-12-8</f>
        <v>260</v>
      </c>
      <c r="H6" s="13">
        <f>H4*H5</f>
        <v>140</v>
      </c>
    </row>
    <row r="7" spans="1:8" ht="12.75">
      <c r="A7" s="8" t="s">
        <v>11</v>
      </c>
      <c r="B7" s="17">
        <v>44</v>
      </c>
      <c r="C7" s="13">
        <v>15</v>
      </c>
      <c r="D7" s="13">
        <v>4</v>
      </c>
      <c r="E7" s="13">
        <v>42</v>
      </c>
      <c r="F7" s="13">
        <v>29</v>
      </c>
      <c r="G7" s="13">
        <v>37</v>
      </c>
      <c r="H7" s="13">
        <v>20</v>
      </c>
    </row>
    <row r="8" spans="1:8" ht="12.75">
      <c r="A8" s="8" t="s">
        <v>12</v>
      </c>
      <c r="B8" s="8">
        <f aca="true" t="shared" si="0" ref="B8:H8">B6-B7</f>
        <v>316</v>
      </c>
      <c r="C8" s="8">
        <f t="shared" si="0"/>
        <v>145</v>
      </c>
      <c r="D8" s="8">
        <f t="shared" si="0"/>
        <v>268</v>
      </c>
      <c r="E8" s="8">
        <f t="shared" si="0"/>
        <v>330</v>
      </c>
      <c r="F8" s="8">
        <f t="shared" si="0"/>
        <v>235</v>
      </c>
      <c r="G8" s="8">
        <f t="shared" si="0"/>
        <v>223</v>
      </c>
      <c r="H8" s="8">
        <f t="shared" si="0"/>
        <v>120</v>
      </c>
    </row>
    <row r="9" spans="1:8" ht="12.75">
      <c r="A9" s="9" t="s">
        <v>13</v>
      </c>
      <c r="B9" s="10">
        <f aca="true" t="shared" si="1" ref="B9:H9">B8/B6</f>
        <v>0.8777777777777778</v>
      </c>
      <c r="C9" s="10">
        <f t="shared" si="1"/>
        <v>0.90625</v>
      </c>
      <c r="D9" s="10">
        <f t="shared" si="1"/>
        <v>0.9852941176470589</v>
      </c>
      <c r="E9" s="10">
        <f t="shared" si="1"/>
        <v>0.8870967741935484</v>
      </c>
      <c r="F9" s="10">
        <f t="shared" si="1"/>
        <v>0.8901515151515151</v>
      </c>
      <c r="G9" s="10">
        <f t="shared" si="1"/>
        <v>0.8576923076923076</v>
      </c>
      <c r="H9" s="10">
        <f t="shared" si="1"/>
        <v>0.8571428571428571</v>
      </c>
    </row>
    <row r="10" spans="1:8" ht="12.75">
      <c r="A10" s="9" t="s">
        <v>14</v>
      </c>
      <c r="B10" s="10">
        <f aca="true" t="shared" si="2" ref="B10:H10">B7/B6</f>
        <v>0.12222222222222222</v>
      </c>
      <c r="C10" s="10">
        <f t="shared" si="2"/>
        <v>0.09375</v>
      </c>
      <c r="D10" s="10">
        <f t="shared" si="2"/>
        <v>0.014705882352941176</v>
      </c>
      <c r="E10" s="10">
        <f t="shared" si="2"/>
        <v>0.11290322580645161</v>
      </c>
      <c r="F10" s="10">
        <f t="shared" si="2"/>
        <v>0.10984848484848485</v>
      </c>
      <c r="G10" s="10">
        <f t="shared" si="2"/>
        <v>0.1423076923076923</v>
      </c>
      <c r="H10" s="10">
        <f t="shared" si="2"/>
        <v>0.14285714285714285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5.421875" style="0" bestFit="1" customWidth="1"/>
    <col min="2" max="2" width="15.28125" style="0" bestFit="1" customWidth="1"/>
    <col min="3" max="4" width="12.28125" style="0" bestFit="1" customWidth="1"/>
    <col min="5" max="5" width="16.00390625" style="0" bestFit="1" customWidth="1"/>
    <col min="6" max="6" width="15.8515625" style="0" bestFit="1" customWidth="1"/>
    <col min="7" max="7" width="22.7109375" style="0" bestFit="1" customWidth="1"/>
    <col min="8" max="8" width="19.8515625" style="0" bestFit="1" customWidth="1"/>
  </cols>
  <sheetData>
    <row r="1" spans="1:13" s="2" customFormat="1" ht="18.75" thickBot="1">
      <c r="A1" s="34" t="s">
        <v>0</v>
      </c>
      <c r="B1" s="35"/>
      <c r="C1" s="35"/>
      <c r="D1" s="35"/>
      <c r="E1" s="35"/>
      <c r="F1" s="35"/>
      <c r="G1" s="35"/>
      <c r="H1" s="36"/>
      <c r="I1" s="1"/>
      <c r="J1" s="1"/>
      <c r="K1" s="1"/>
      <c r="L1" s="1"/>
      <c r="M1" s="1"/>
    </row>
    <row r="2" spans="1:13" ht="15.75">
      <c r="A2" s="37" t="s">
        <v>25</v>
      </c>
      <c r="B2" s="38"/>
      <c r="C2" s="38"/>
      <c r="D2" s="38"/>
      <c r="E2" s="38"/>
      <c r="F2" s="38"/>
      <c r="G2" s="38"/>
      <c r="H2" s="39"/>
      <c r="I2" s="3"/>
      <c r="J2" s="3"/>
      <c r="K2" s="3"/>
      <c r="L2" s="3"/>
      <c r="M2" s="3"/>
    </row>
    <row r="3" spans="1:12" ht="33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23</v>
      </c>
      <c r="C4" s="16">
        <v>23</v>
      </c>
      <c r="D4" s="16">
        <v>23</v>
      </c>
      <c r="E4" s="16">
        <v>23</v>
      </c>
      <c r="F4" s="16">
        <v>27</v>
      </c>
      <c r="G4" s="16">
        <v>23</v>
      </c>
      <c r="H4" s="16">
        <v>23</v>
      </c>
    </row>
    <row r="5" spans="1:8" ht="12.75">
      <c r="A5" s="8" t="s">
        <v>9</v>
      </c>
      <c r="B5" s="8">
        <v>18</v>
      </c>
      <c r="C5" s="8">
        <v>8</v>
      </c>
      <c r="D5" s="8">
        <v>13</v>
      </c>
      <c r="E5" s="8">
        <v>21</v>
      </c>
      <c r="F5" s="8">
        <v>11</v>
      </c>
      <c r="G5" s="8">
        <v>14</v>
      </c>
      <c r="H5" s="8">
        <v>7</v>
      </c>
    </row>
    <row r="6" spans="1:8" ht="12.75">
      <c r="A6" s="8" t="s">
        <v>10</v>
      </c>
      <c r="B6" s="8">
        <f>B4*B5</f>
        <v>414</v>
      </c>
      <c r="C6" s="8">
        <f>C4*C5</f>
        <v>184</v>
      </c>
      <c r="D6" s="8">
        <f>D4*D5+12</f>
        <v>311</v>
      </c>
      <c r="E6" s="13">
        <f>E4*E5-9-9-14</f>
        <v>451</v>
      </c>
      <c r="F6" s="13">
        <f>F4*F5</f>
        <v>297</v>
      </c>
      <c r="G6" s="13">
        <f>G4*G5-14-8</f>
        <v>300</v>
      </c>
      <c r="H6" s="13">
        <f>H4*H5</f>
        <v>161</v>
      </c>
    </row>
    <row r="7" spans="1:8" ht="12.75">
      <c r="A7" s="8" t="s">
        <v>11</v>
      </c>
      <c r="B7" s="17">
        <v>74</v>
      </c>
      <c r="C7" s="13">
        <v>26</v>
      </c>
      <c r="D7" s="13">
        <v>36</v>
      </c>
      <c r="E7" s="13">
        <v>68</v>
      </c>
      <c r="F7" s="13">
        <v>30</v>
      </c>
      <c r="G7" s="13">
        <v>57</v>
      </c>
      <c r="H7" s="13">
        <v>22</v>
      </c>
    </row>
    <row r="8" spans="1:8" ht="12.75">
      <c r="A8" s="8" t="s">
        <v>12</v>
      </c>
      <c r="B8" s="8">
        <f aca="true" t="shared" si="0" ref="B8:H8">B6-B7</f>
        <v>340</v>
      </c>
      <c r="C8" s="8">
        <f t="shared" si="0"/>
        <v>158</v>
      </c>
      <c r="D8" s="8">
        <f t="shared" si="0"/>
        <v>275</v>
      </c>
      <c r="E8" s="8">
        <f t="shared" si="0"/>
        <v>383</v>
      </c>
      <c r="F8" s="8">
        <f t="shared" si="0"/>
        <v>267</v>
      </c>
      <c r="G8" s="8">
        <f t="shared" si="0"/>
        <v>243</v>
      </c>
      <c r="H8" s="8">
        <f t="shared" si="0"/>
        <v>139</v>
      </c>
    </row>
    <row r="9" spans="1:8" ht="12.75">
      <c r="A9" s="9" t="s">
        <v>13</v>
      </c>
      <c r="B9" s="10">
        <f aca="true" t="shared" si="1" ref="B9:H9">B8/B6</f>
        <v>0.821256038647343</v>
      </c>
      <c r="C9" s="10">
        <f t="shared" si="1"/>
        <v>0.8586956521739131</v>
      </c>
      <c r="D9" s="10">
        <f t="shared" si="1"/>
        <v>0.8842443729903537</v>
      </c>
      <c r="E9" s="10">
        <f t="shared" si="1"/>
        <v>0.8492239467849224</v>
      </c>
      <c r="F9" s="10">
        <f t="shared" si="1"/>
        <v>0.898989898989899</v>
      </c>
      <c r="G9" s="10">
        <f t="shared" si="1"/>
        <v>0.81</v>
      </c>
      <c r="H9" s="10">
        <f t="shared" si="1"/>
        <v>0.8633540372670807</v>
      </c>
    </row>
    <row r="10" spans="1:8" ht="12.75">
      <c r="A10" s="9" t="s">
        <v>14</v>
      </c>
      <c r="B10" s="10">
        <f aca="true" t="shared" si="2" ref="B10:H10">B7/B6</f>
        <v>0.178743961352657</v>
      </c>
      <c r="C10" s="10">
        <f t="shared" si="2"/>
        <v>0.14130434782608695</v>
      </c>
      <c r="D10" s="10">
        <f t="shared" si="2"/>
        <v>0.1157556270096463</v>
      </c>
      <c r="E10" s="10">
        <f t="shared" si="2"/>
        <v>0.15077605321507762</v>
      </c>
      <c r="F10" s="10">
        <f t="shared" si="2"/>
        <v>0.10101010101010101</v>
      </c>
      <c r="G10" s="10">
        <f t="shared" si="2"/>
        <v>0.19</v>
      </c>
      <c r="H10" s="10">
        <f t="shared" si="2"/>
        <v>0.13664596273291926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5" ht="12.75">
      <c r="B12" s="11"/>
      <c r="E12" s="12"/>
    </row>
    <row r="14" spans="1:8" ht="12.75">
      <c r="A14" s="15" t="s">
        <v>16</v>
      </c>
      <c r="B14" s="15"/>
      <c r="C14" s="15"/>
      <c r="D14" s="15"/>
      <c r="E14" s="15"/>
      <c r="F14" s="15"/>
      <c r="G14" s="15"/>
      <c r="H14" s="15"/>
    </row>
    <row r="15" spans="1:8" s="14" customFormat="1" ht="30" customHeight="1">
      <c r="A15" s="40" t="s">
        <v>17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:H1"/>
    <mergeCell ref="A2:H2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gformigli1</dc:creator>
  <cp:keywords/>
  <dc:description/>
  <cp:lastModifiedBy>Valued Acer Customer</cp:lastModifiedBy>
  <cp:lastPrinted>2014-07-30T09:34:20Z</cp:lastPrinted>
  <dcterms:created xsi:type="dcterms:W3CDTF">2009-08-10T06:21:58Z</dcterms:created>
  <dcterms:modified xsi:type="dcterms:W3CDTF">2014-07-31T05:53:36Z</dcterms:modified>
  <cp:category/>
  <cp:version/>
  <cp:contentType/>
  <cp:contentStatus/>
</cp:coreProperties>
</file>